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0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8.xml" ContentType="application/vnd.ms-excel.person+xml"/>
  <Override PartName="/xl/persons/person4.xml" ContentType="application/vnd.ms-excel.person+xml"/>
  <Override PartName="/xl/persons/person12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16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9.xml" ContentType="application/vnd.ms-excel.person+xml"/>
  <Override PartName="/xl/persons/person14.xml" ContentType="application/vnd.ms-excel.person+xml"/>
  <Override PartName="/xl/persons/person6.xml" ContentType="application/vnd.ms-excel.person+xml"/>
  <Override PartName="/xl/persons/person.xml" ContentType="application/vnd.ms-excel.person+xml"/>
  <Override PartName="/xl/persons/person17.xml" ContentType="application/vnd.ms-excel.person+xml"/>
  <Override PartName="/xl/persons/person15.xml" ContentType="application/vnd.ms-excel.person+xml"/>
  <Override PartName="/xl/persons/person10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https://ufpiedubr-my.sharepoint.com/personal/daf_gc_ufpi_edu_br/Documents/DREFIN/CONTRATAÇÃO RUS/PLANILHAS DE CUSTOS 2023/PLANILHAS NOVAS/CIDADE/10052023/11052023/"/>
    </mc:Choice>
  </mc:AlternateContent>
  <xr:revisionPtr revIDLastSave="680" documentId="13_ncr:1_{02E4B6CB-20C8-46B9-B719-8F5BF5DE3067}" xr6:coauthVersionLast="47" xr6:coauthVersionMax="47" xr10:uidLastSave="{0DCD9B96-6A7E-4FB2-BD12-1E3D7E5C8E79}"/>
  <bookViews>
    <workbookView xWindow="-120" yWindow="-120" windowWidth="29040" windowHeight="15840" tabRatio="500" firstSheet="1" activeTab="1" xr2:uid="{00000000-000D-0000-FFFF-FFFF00000000}"/>
  </bookViews>
  <sheets>
    <sheet name="QUADRO RESUMO" sheetId="21" r:id="rId1"/>
    <sheet name="COZINHEIRO 44H" sheetId="1" r:id="rId2"/>
    <sheet name="AUXILIAR DE COZINHA 44H" sheetId="36" r:id="rId3"/>
    <sheet name="EPIS" sheetId="19" r:id="rId4"/>
    <sheet name="UNIFORMES" sheetId="20" r:id="rId5"/>
  </sheets>
  <calcPr calcId="191029"/>
</workbook>
</file>

<file path=xl/calcChain.xml><?xml version="1.0" encoding="utf-8"?>
<calcChain xmlns="http://schemas.openxmlformats.org/spreadsheetml/2006/main">
  <c r="A61" i="1" l="1"/>
  <c r="A60" i="1"/>
  <c r="I66" i="1"/>
  <c r="I66" i="36"/>
  <c r="I65" i="36"/>
  <c r="I58" i="36"/>
  <c r="I58" i="1"/>
  <c r="I65" i="1" s="1"/>
  <c r="H81" i="36" l="1"/>
  <c r="H49" i="36"/>
  <c r="F44" i="19"/>
  <c r="F43" i="19"/>
  <c r="F42" i="19"/>
  <c r="F41" i="19"/>
  <c r="F21" i="19"/>
  <c r="F22" i="19"/>
  <c r="F23" i="19"/>
  <c r="F24" i="19"/>
  <c r="F25" i="19"/>
  <c r="F26" i="19"/>
  <c r="F27" i="19"/>
  <c r="F28" i="19"/>
  <c r="F20" i="19"/>
  <c r="F8" i="19" l="1"/>
  <c r="F9" i="19"/>
  <c r="F10" i="19"/>
  <c r="F11" i="19"/>
  <c r="F6" i="19"/>
  <c r="B133" i="36" l="1"/>
  <c r="B131" i="36"/>
  <c r="B130" i="36"/>
  <c r="B129" i="36"/>
  <c r="B128" i="36"/>
  <c r="B127" i="36"/>
  <c r="H116" i="36"/>
  <c r="H114" i="36"/>
  <c r="H91" i="36"/>
  <c r="H87" i="36"/>
  <c r="H76" i="36"/>
  <c r="H46" i="36"/>
  <c r="H35" i="36"/>
  <c r="I25" i="36"/>
  <c r="I23" i="36"/>
  <c r="I52" i="36" l="1"/>
  <c r="I49" i="36"/>
  <c r="I29" i="36"/>
  <c r="I23" i="1"/>
  <c r="I25" i="1"/>
  <c r="F25" i="20"/>
  <c r="F24" i="20"/>
  <c r="F23" i="20"/>
  <c r="F16" i="20"/>
  <c r="F15" i="20"/>
  <c r="F14" i="20"/>
  <c r="F7" i="20"/>
  <c r="F6" i="20"/>
  <c r="F5" i="20"/>
  <c r="F40" i="19"/>
  <c r="F39" i="19"/>
  <c r="F38" i="19"/>
  <c r="F37" i="19"/>
  <c r="F36" i="19"/>
  <c r="F35" i="19"/>
  <c r="F19" i="19"/>
  <c r="F18" i="19"/>
  <c r="F7" i="19"/>
  <c r="B133" i="1"/>
  <c r="B131" i="1"/>
  <c r="B130" i="1"/>
  <c r="B129" i="1"/>
  <c r="B128" i="1"/>
  <c r="B127" i="1"/>
  <c r="H116" i="1"/>
  <c r="H114" i="1"/>
  <c r="H91" i="1"/>
  <c r="H87" i="1"/>
  <c r="H76" i="1"/>
  <c r="H46" i="1"/>
  <c r="H35" i="1"/>
  <c r="I49" i="1" l="1"/>
  <c r="I52" i="1"/>
  <c r="F26" i="20"/>
  <c r="F27" i="20" s="1"/>
  <c r="I103" i="36" s="1"/>
  <c r="F17" i="20"/>
  <c r="F18" i="20" s="1"/>
  <c r="I103" i="1" s="1"/>
  <c r="F8" i="20"/>
  <c r="F9" i="20" s="1"/>
  <c r="F12" i="19"/>
  <c r="F13" i="19" s="1"/>
  <c r="I102" i="1" s="1"/>
  <c r="F45" i="19"/>
  <c r="F46" i="19" s="1"/>
  <c r="I102" i="36" s="1"/>
  <c r="F29" i="19"/>
  <c r="F30" i="19" s="1"/>
  <c r="I73" i="36"/>
  <c r="I72" i="36"/>
  <c r="I127" i="36"/>
  <c r="I90" i="36"/>
  <c r="I91" i="36" s="1"/>
  <c r="I96" i="36" s="1"/>
  <c r="I75" i="36"/>
  <c r="I71" i="36"/>
  <c r="I74" i="36"/>
  <c r="I70" i="36"/>
  <c r="I34" i="36"/>
  <c r="I33" i="36"/>
  <c r="I35" i="36" s="1"/>
  <c r="I62" i="36" s="1"/>
  <c r="I29" i="1"/>
  <c r="I74" i="1" s="1"/>
  <c r="I104" i="36" l="1"/>
  <c r="I131" i="36" s="1"/>
  <c r="I104" i="1"/>
  <c r="I131" i="1" s="1"/>
  <c r="I40" i="36"/>
  <c r="I43" i="36"/>
  <c r="I76" i="36"/>
  <c r="I129" i="36" s="1"/>
  <c r="I44" i="36"/>
  <c r="I38" i="36"/>
  <c r="I41" i="36"/>
  <c r="I42" i="36"/>
  <c r="I39" i="36"/>
  <c r="I45" i="36"/>
  <c r="I127" i="1"/>
  <c r="I90" i="1"/>
  <c r="I91" i="1" s="1"/>
  <c r="I96" i="1" s="1"/>
  <c r="I75" i="1"/>
  <c r="I33" i="1"/>
  <c r="I72" i="1"/>
  <c r="I71" i="1"/>
  <c r="I34" i="1"/>
  <c r="I70" i="1"/>
  <c r="I73" i="1"/>
  <c r="I46" i="36" l="1"/>
  <c r="I63" i="36" s="1"/>
  <c r="I35" i="1"/>
  <c r="I39" i="1" s="1"/>
  <c r="I76" i="1"/>
  <c r="I129" i="1" s="1"/>
  <c r="I38" i="1" l="1"/>
  <c r="I42" i="1"/>
  <c r="I41" i="1"/>
  <c r="I62" i="1"/>
  <c r="I43" i="1"/>
  <c r="I44" i="1"/>
  <c r="I40" i="1"/>
  <c r="I45" i="1"/>
  <c r="I46" i="1" l="1"/>
  <c r="I63" i="1" s="1"/>
  <c r="I50" i="36" l="1"/>
  <c r="I53" i="36" s="1"/>
  <c r="I64" i="36" s="1"/>
  <c r="I78" i="36" l="1"/>
  <c r="I128" i="36"/>
  <c r="I53" i="1"/>
  <c r="I64" i="1" s="1"/>
  <c r="I85" i="36" l="1"/>
  <c r="I84" i="36"/>
  <c r="I86" i="36"/>
  <c r="I82" i="36"/>
  <c r="I81" i="36"/>
  <c r="I83" i="36"/>
  <c r="I128" i="1"/>
  <c r="I78" i="1"/>
  <c r="I87" i="36" l="1"/>
  <c r="I95" i="36" s="1"/>
  <c r="I97" i="36" s="1"/>
  <c r="I130" i="36" s="1"/>
  <c r="I132" i="36" s="1"/>
  <c r="I108" i="36" s="1"/>
  <c r="I109" i="36" s="1"/>
  <c r="I119" i="36" s="1"/>
  <c r="I121" i="36" s="1"/>
  <c r="I86" i="1"/>
  <c r="I85" i="1"/>
  <c r="I81" i="1"/>
  <c r="I83" i="1"/>
  <c r="I84" i="1"/>
  <c r="I82" i="1"/>
  <c r="I123" i="36" l="1"/>
  <c r="I113" i="36"/>
  <c r="I112" i="36"/>
  <c r="I111" i="36"/>
  <c r="I87" i="1"/>
  <c r="I95" i="1" s="1"/>
  <c r="I97" i="1" s="1"/>
  <c r="I130" i="1" s="1"/>
  <c r="I132" i="1" s="1"/>
  <c r="I114" i="36" l="1"/>
  <c r="I133" i="36" s="1"/>
  <c r="I134" i="36" s="1"/>
  <c r="F6" i="21" s="1"/>
  <c r="I108" i="1"/>
  <c r="G6" i="21" l="1"/>
  <c r="H6" i="21" s="1"/>
  <c r="I109" i="1"/>
  <c r="I119" i="1" s="1"/>
  <c r="I121" i="1" s="1"/>
  <c r="I111" i="1" l="1"/>
  <c r="I112" i="1"/>
  <c r="I113" i="1"/>
  <c r="I123" i="1"/>
  <c r="I114" i="1" l="1"/>
  <c r="I133" i="1" s="1"/>
  <c r="I134" i="1" s="1"/>
  <c r="F5" i="21" s="1"/>
  <c r="G5" i="21" l="1"/>
  <c r="H5" i="21" s="1"/>
  <c r="H7" i="21" s="1"/>
</calcChain>
</file>

<file path=xl/sharedStrings.xml><?xml version="1.0" encoding="utf-8"?>
<sst xmlns="http://schemas.openxmlformats.org/spreadsheetml/2006/main" count="552" uniqueCount="199">
  <si>
    <t>ITEM</t>
  </si>
  <si>
    <t>CARGO</t>
  </si>
  <si>
    <t>CBO</t>
  </si>
  <si>
    <t>UNIDADE DE FORNECIMENTO</t>
  </si>
  <si>
    <t>QT. PROFISSIONAIS</t>
  </si>
  <si>
    <t>VALOR UNITÁRIO MENSAL</t>
  </si>
  <si>
    <t>Posto</t>
  </si>
  <si>
    <t>VALOR TOTAL</t>
  </si>
  <si>
    <t xml:space="preserve"> OBSERVAÇÃO: *** Segundo o MTE a caracterização e classificação da insalubridade e da periculosidade, devem ser feitas através de perícia do Médico ou Engenheiro do Trabalho. (Art. 195 CLT).</t>
  </si>
  <si>
    <t>Discriminação dos Serviços</t>
  </si>
  <si>
    <t>A</t>
  </si>
  <si>
    <t>Data de apresentação da proposta</t>
  </si>
  <si>
    <t>B</t>
  </si>
  <si>
    <t>Município</t>
  </si>
  <si>
    <t>TERESINA</t>
  </si>
  <si>
    <t>C</t>
  </si>
  <si>
    <t>Ano do Acordo, Convenção ou Dissídio Coletivo</t>
  </si>
  <si>
    <t>D</t>
  </si>
  <si>
    <t>Nº de meses de execução contratual</t>
  </si>
  <si>
    <t>Identificação do Serviço</t>
  </si>
  <si>
    <t>Tipo de Serviço</t>
  </si>
  <si>
    <t>Unidade de Medida</t>
  </si>
  <si>
    <t>Quantidade total a contratar (em função da unidade de medida)</t>
  </si>
  <si>
    <t>Dados para composição dos custos referentes à mão-de-obra</t>
  </si>
  <si>
    <t>Tipo de serviço (mesmo serviço com características distintas)</t>
  </si>
  <si>
    <t>Classificação Brasileira de Ocupações (CBO)</t>
  </si>
  <si>
    <t>Salário Nominativo da Categoria Profissional</t>
  </si>
  <si>
    <t>Categoria profissional (vinculada à execução contratual)</t>
  </si>
  <si>
    <t>Apoio Administrativo e Atividades Auxiliares</t>
  </si>
  <si>
    <t>Data base da categoria (dia/mês/ano)</t>
  </si>
  <si>
    <t>1º janeiro</t>
  </si>
  <si>
    <t>MÓDULO 1 - COMPOSIÇÃO DA REMUNERAÇÃO</t>
  </si>
  <si>
    <t>COMPOSIÇÃO DA REMUNERAÇÃO</t>
  </si>
  <si>
    <t>%</t>
  </si>
  <si>
    <t>VALOR (R$)</t>
  </si>
  <si>
    <t>Salário Base</t>
  </si>
  <si>
    <t>Adicional Periculosidade</t>
  </si>
  <si>
    <t>Adicional Insalubridade</t>
  </si>
  <si>
    <t>Adicional Noturno</t>
  </si>
  <si>
    <t>E</t>
  </si>
  <si>
    <t>Adicional de Hora Noturna Reduzida</t>
  </si>
  <si>
    <t>F</t>
  </si>
  <si>
    <t>Intervalo Intrajornada diurno</t>
  </si>
  <si>
    <t>G</t>
  </si>
  <si>
    <t>Outros (especificar)</t>
  </si>
  <si>
    <t>TOTAL DO MÓDULO 1</t>
  </si>
  <si>
    <t>MÓDULO 2 – ENCARGOS E BENEFÍCIOS ANUAIS, MENSAIS E DIÁRIOS</t>
  </si>
  <si>
    <t>Submódulo 2.1 - 13º Salário, Férias e Adicional de Férias</t>
  </si>
  <si>
    <t>13 (Décimo-terceiro) salário</t>
  </si>
  <si>
    <t>Férias e Abono de Férias</t>
  </si>
  <si>
    <t>TOTAL SUBMÓDULO 2.1</t>
  </si>
  <si>
    <t>Submódulo 2.2 - GPS, FGTS e Outras Contribuições</t>
  </si>
  <si>
    <t>INSS</t>
  </si>
  <si>
    <t>Salário Educação</t>
  </si>
  <si>
    <t>SAT (Seguro Acidente de Trabalho)</t>
  </si>
  <si>
    <t>SESC ou SESI</t>
  </si>
  <si>
    <t>SENAI - SENAC</t>
  </si>
  <si>
    <t>SEBRAE</t>
  </si>
  <si>
    <t>INCRA</t>
  </si>
  <si>
    <t>H</t>
  </si>
  <si>
    <t>FGTS</t>
  </si>
  <si>
    <t>TOTAL SUBMÓDULO 2.2</t>
  </si>
  <si>
    <t>Submódulo 2.3 - Benefícios Mensais e Diários</t>
  </si>
  <si>
    <t>Transporte</t>
  </si>
  <si>
    <t>-</t>
  </si>
  <si>
    <t>Auxílio-Refeição/Alimentação</t>
  </si>
  <si>
    <t>Assistência Médica e Familiar</t>
  </si>
  <si>
    <t>Seguro de vida</t>
  </si>
  <si>
    <t>TOTAL SUBMÓDULO 2.3</t>
  </si>
  <si>
    <t>2.1</t>
  </si>
  <si>
    <t>13º Salário, Férias e Adicional de Férias</t>
  </si>
  <si>
    <t>2.2</t>
  </si>
  <si>
    <t>GPS, FGTS e Outras Contribuições</t>
  </si>
  <si>
    <t>2.3</t>
  </si>
  <si>
    <t>Benefícios Mensais e Diários</t>
  </si>
  <si>
    <t>TOTAL DO MÓDULO 2</t>
  </si>
  <si>
    <t>MÓDULO 3 – PROVISÃO PARA RESCISÃO</t>
  </si>
  <si>
    <t>PROVISÃO PARA RESCISÃO</t>
  </si>
  <si>
    <t>Aviso Prévio Indenizado</t>
  </si>
  <si>
    <t>Incidência do FGTS sobre Aviso Prévio Indenizado</t>
  </si>
  <si>
    <t>Multa do FGTS sobre o Aviso Prévio Indenizado</t>
  </si>
  <si>
    <t>Aviso Prévio Trabalhado</t>
  </si>
  <si>
    <t>Incidência dos encargos do submódulo 2.2 sobre Aviso Prévio Trabalhado</t>
  </si>
  <si>
    <t>Multa do FGTS sobre o Aviso Prévio Trabalhado</t>
  </si>
  <si>
    <t>TOTAL DO MÓDULO 3</t>
  </si>
  <si>
    <t>Base de Cálculo para o módulo 4(módulo 1 + módulo 2 + módulo 3)</t>
  </si>
  <si>
    <t>MÓDULO 4 – CUSTO DE REPOSIÇÃO DO PROFISSIONAL AUSENTE</t>
  </si>
  <si>
    <t>Submódulo 4.1 - Ausências Legais</t>
  </si>
  <si>
    <t>Substituto na cobertura de Férias</t>
  </si>
  <si>
    <t>Substituto na cobertura de Ausências Legais</t>
  </si>
  <si>
    <t>Substituto na cobertura de Licença Paternidade</t>
  </si>
  <si>
    <t>Substituto na cobertura de Ausência por Acidente de Trabalho</t>
  </si>
  <si>
    <t>Substituto na cobertura de Afastamento Maternidade</t>
  </si>
  <si>
    <t>Substituto na cobertura de outras ausências</t>
  </si>
  <si>
    <t>TOTAL SUBMÓDULO 4.1</t>
  </si>
  <si>
    <t>Submódulo 4.2 - Intrajornada</t>
  </si>
  <si>
    <t>Intervalo para Repouso ou Alimentação</t>
  </si>
  <si>
    <t>TOTAL SUBMÓDULO 4.2</t>
  </si>
  <si>
    <t>QUADRO-RESUMO DO MÓDULO 4 - CUSTO DE REPOSIÇÃO DO PROFISSIONAL AUSENTE</t>
  </si>
  <si>
    <t>Módulo 4 - Custo de Reposição do Profissional Ausente</t>
  </si>
  <si>
    <t>4.1</t>
  </si>
  <si>
    <t>Ausências Legais</t>
  </si>
  <si>
    <t>4.2</t>
  </si>
  <si>
    <t>Intrajornada</t>
  </si>
  <si>
    <t>TOTAL DO MÓDULO 4</t>
  </si>
  <si>
    <t>MÓDULO 5 – INSUMOS DIVERSOS</t>
  </si>
  <si>
    <t>INSUMOS DIVERSOS</t>
  </si>
  <si>
    <t>Materiais/Equipamentos/Ferramentas</t>
  </si>
  <si>
    <t>EPI</t>
  </si>
  <si>
    <t>Uniformes</t>
  </si>
  <si>
    <t>TOTAL DO MÓDULO 5</t>
  </si>
  <si>
    <t>MÓDULO 6 – CUSTOS INDIRETOS, TRIBUTOS E LUCRO</t>
  </si>
  <si>
    <t>CUSTOS INDIRETOS, TRIBUTOS E LUCRO</t>
  </si>
  <si>
    <t>Custos Indiretos</t>
  </si>
  <si>
    <t>Lucro</t>
  </si>
  <si>
    <t>TRIBUTOS</t>
  </si>
  <si>
    <t>C.1</t>
  </si>
  <si>
    <t>PIS</t>
  </si>
  <si>
    <t>C.2</t>
  </si>
  <si>
    <t>COFINS</t>
  </si>
  <si>
    <t>C.3</t>
  </si>
  <si>
    <t>ISS</t>
  </si>
  <si>
    <t>TOTAL DO MÓDULO 6</t>
  </si>
  <si>
    <t>a)</t>
  </si>
  <si>
    <t>Tributos % = To = .............................................................</t>
  </si>
  <si>
    <t>b)</t>
  </si>
  <si>
    <t>(Total dos Módulos 1, 2, 3, 4 e 5+ Custos indiretos + lucro)= Po = ...................................</t>
  </si>
  <si>
    <t>c)</t>
  </si>
  <si>
    <t>Po / (1 - To) = P1 = ..............................................................................</t>
  </si>
  <si>
    <t>Valor dos Tributos = P1 - Po</t>
  </si>
  <si>
    <t>QUADRO RESUMO DO CUSTO POR EMPREGADO</t>
  </si>
  <si>
    <t>Mão-de-Obra vinculada à execução contratual (valor por empregado)</t>
  </si>
  <si>
    <t>Subtotal (A + B + C + D + E)</t>
  </si>
  <si>
    <t>PREÇO TOTAL POR EMPREGADO</t>
  </si>
  <si>
    <t>TABELA 01</t>
  </si>
  <si>
    <t>DESCRIÇÃO</t>
  </si>
  <si>
    <t>UNIDADE</t>
  </si>
  <si>
    <t>VALOR UNITÁRIO</t>
  </si>
  <si>
    <t>TOTAL GERAL MENSAL</t>
  </si>
  <si>
    <t>TABELA 02</t>
  </si>
  <si>
    <t>Unidade</t>
  </si>
  <si>
    <t>TABELA 03</t>
  </si>
  <si>
    <t>PAR</t>
  </si>
  <si>
    <t>COZINHEIRO</t>
  </si>
  <si>
    <t>5132-05</t>
  </si>
  <si>
    <t>GRUPO 01 - PICOS</t>
  </si>
  <si>
    <t>AUXILIAR DE COZINHA</t>
  </si>
  <si>
    <t>5135-05</t>
  </si>
  <si>
    <t>PI000066/2023</t>
  </si>
  <si>
    <t>Cozinheiro</t>
  </si>
  <si>
    <t xml:space="preserve">Auxiliar de Cozinha </t>
  </si>
  <si>
    <t xml:space="preserve">DOS EPIS - </t>
  </si>
  <si>
    <t xml:space="preserve">Avental de napa Dim: altura - 1,20m; largura – 85cm. </t>
  </si>
  <si>
    <t>QUANTIDADE
(180 DIAS)</t>
  </si>
  <si>
    <t>Botas de PVC cano longo</t>
  </si>
  <si>
    <t>Luva de látex cano curto</t>
  </si>
  <si>
    <t>CAIXA</t>
  </si>
  <si>
    <t>Máscara descartável (pct c/100)</t>
  </si>
  <si>
    <t>Protetor auricular (par)</t>
  </si>
  <si>
    <t>Touca descartável (pct c/100)</t>
  </si>
  <si>
    <t>TOTAL GERAL 180 DIAS</t>
  </si>
  <si>
    <t>Avental anti-chamas</t>
  </si>
  <si>
    <t>Avental de napa Dim: altura - 1,20m; largura – 85cm</t>
  </si>
  <si>
    <t>Luva descartável de vinil, cano curto (pct c/100)</t>
  </si>
  <si>
    <t>Luva térmica</t>
  </si>
  <si>
    <t>Luvas para altas temperaturas</t>
  </si>
  <si>
    <t>Óculos de segurança</t>
  </si>
  <si>
    <t>Protetor auricular</t>
  </si>
  <si>
    <t>Touca descartável (pct c/ 100)</t>
  </si>
  <si>
    <t>Avental de napa Dim: altura - 1,20m; largura – 85cm.</t>
  </si>
  <si>
    <t>Luva descartável vinil, cano curto</t>
  </si>
  <si>
    <t>Máscara descartável (pct/100)</t>
  </si>
  <si>
    <t>Touca descartável (pct/100)</t>
  </si>
  <si>
    <t>TABELA 4</t>
  </si>
  <si>
    <t>Boné ou touca de algodão (bibico) – cor branca</t>
  </si>
  <si>
    <t>QUANTIDADE (180 DIAS)</t>
  </si>
  <si>
    <t>Calça – cor branca</t>
  </si>
  <si>
    <t>Camisa - cor branca</t>
  </si>
  <si>
    <t>TABELA 5</t>
  </si>
  <si>
    <t>Chapéu de chefe - cor branca</t>
  </si>
  <si>
    <t xml:space="preserve">UNIDADE </t>
  </si>
  <si>
    <t>TABELA 6</t>
  </si>
  <si>
    <t>UNIFORMES (COZINHEIRO 44H) (Por empregado)</t>
  </si>
  <si>
    <r>
      <t>UNIFORMES (</t>
    </r>
    <r>
      <rPr>
        <b/>
        <sz val="10"/>
        <color rgb="FF000000"/>
        <rFont val="Arial"/>
        <family val="2"/>
      </rPr>
      <t>ALMOXARIFE E AUXILIAR DE ALMOXARIFADO 44H) (Por empregado)</t>
    </r>
  </si>
  <si>
    <t>UNIFORMES  (AUXILIA DE COZINHA 44H) (Por empregado)</t>
  </si>
  <si>
    <t xml:space="preserve">EPIs (ALMOXARIFE E AUXILIAR DE ALMOXARIFADO 44H) (Por empregado) </t>
  </si>
  <si>
    <t xml:space="preserve">EPIs (COZINHEIRO 44H) (Por empregado) </t>
  </si>
  <si>
    <t xml:space="preserve">EPIs (AUXILIA DE COZINHA 44H) (Por empregado) </t>
  </si>
  <si>
    <t>VALOR UNITÁRIO 180 DIAS</t>
  </si>
  <si>
    <t>VALOR TOTAL  180 DIAS</t>
  </si>
  <si>
    <t>SUBMÓDULO 2.4 - INTERVALO INTRAJORNADA DO TITULAR</t>
  </si>
  <si>
    <t>Intervalo Intrajornada noturno</t>
  </si>
  <si>
    <t>2.4</t>
  </si>
  <si>
    <t>Intervalo Intrajornada do Titular</t>
  </si>
  <si>
    <t>TOTAL SUBMÓDULO 2.4</t>
  </si>
  <si>
    <t>QUADRO-RESUMO DO MÓDULO 2 - ENCARGOS, BENEFÍCIOS ANUAIS, MENSAIS E DIÁRIOS, INTERVALO INTRAJORNADA DO TITULAR</t>
  </si>
  <si>
    <t>Módulo 2 - Encargos, Benefícios Anuais, Mensais e Diários, Intervalo Intrajornada do Titular</t>
  </si>
  <si>
    <t>Categoria profissional: COZINHEIRO - 44 HORAS - PICOS</t>
  </si>
  <si>
    <t>Categoria profissional: AUXILIAR DE COZINHA - 44 HORAS - PICOS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</si>
</sst>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[$R$-416]\ #,##0.00;[Red]\-[$R$-416]\ #,##0.00"/>
    <numFmt numFmtId="165" formatCode="* #,##0.00\ ;\-* #,##0.00\ ;* \-#\ ;@\ "/>
    <numFmt numFmtId="166" formatCode="&quot; R$ &quot;* #,##0.00\ ;&quot;-R$ &quot;* #,##0.00\ ;&quot; R$ &quot;* \-#\ ;@\ "/>
    <numFmt numFmtId="167" formatCode="d/m/yyyy"/>
    <numFmt numFmtId="168" formatCode="0.0%"/>
  </numFmts>
  <fonts count="19" x14ac:knownFonts="1">
    <font>
      <sz val="11"/>
      <color rgb="FF000000"/>
      <name val="Calibri"/>
      <charset val="1"/>
    </font>
    <font>
      <sz val="10"/>
      <color rgb="FF000000"/>
      <name val="Times New Roman"/>
      <charset val="1"/>
    </font>
    <font>
      <b/>
      <sz val="10"/>
      <color rgb="FF000000"/>
      <name val="Arial"/>
      <charset val="1"/>
    </font>
    <font>
      <sz val="10"/>
      <color rgb="FF000000"/>
      <name val="Arial"/>
      <charset val="1"/>
    </font>
    <font>
      <b/>
      <sz val="10"/>
      <color rgb="FFFF0000"/>
      <name val="Arial"/>
      <charset val="1"/>
    </font>
    <font>
      <sz val="10"/>
      <color rgb="FFFF0000"/>
      <name val="Arial"/>
      <charset val="1"/>
    </font>
    <font>
      <sz val="11"/>
      <color rgb="FF000000"/>
      <name val="Calibri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Times New Roman"/>
      <family val="1"/>
    </font>
    <font>
      <i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rgb="FF00000A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DBB6"/>
        <bgColor rgb="FFD9D9D9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D9D9D9"/>
        <bgColor rgb="FFBDD7EE"/>
      </patternFill>
    </fill>
    <fill>
      <patternFill patternType="solid">
        <fgColor rgb="FFBDD7EE"/>
        <bgColor rgb="FFD9D9D9"/>
      </patternFill>
    </fill>
    <fill>
      <patternFill patternType="solid">
        <fgColor rgb="FFB2B2B2"/>
        <bgColor rgb="FFBFBFB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5" fontId="6" fillId="0" borderId="0" applyBorder="0" applyProtection="0"/>
    <xf numFmtId="9" fontId="3" fillId="0" borderId="0" applyBorder="0" applyProtection="0"/>
    <xf numFmtId="166" fontId="6" fillId="0" borderId="0" applyBorder="0" applyProtection="0"/>
  </cellStyleXfs>
  <cellXfs count="1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0" fontId="3" fillId="0" borderId="1" xfId="2" applyNumberFormat="1" applyBorder="1" applyAlignment="1" applyProtection="1">
      <alignment horizontal="center"/>
    </xf>
    <xf numFmtId="0" fontId="2" fillId="0" borderId="0" xfId="0" applyFont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5" fontId="3" fillId="0" borderId="1" xfId="1" applyFont="1" applyBorder="1" applyAlignment="1" applyProtection="1">
      <alignment horizontal="right"/>
    </xf>
    <xf numFmtId="2" fontId="3" fillId="0" borderId="1" xfId="3" applyNumberFormat="1" applyFont="1" applyBorder="1" applyAlignment="1" applyProtection="1">
      <alignment horizontal="right"/>
    </xf>
    <xf numFmtId="2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2" fontId="2" fillId="0" borderId="0" xfId="0" applyNumberFormat="1" applyFont="1"/>
    <xf numFmtId="2" fontId="3" fillId="0" borderId="1" xfId="0" applyNumberFormat="1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center" vertical="top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3" fillId="0" borderId="1" xfId="0" applyNumberFormat="1" applyFont="1" applyBorder="1"/>
    <xf numFmtId="10" fontId="3" fillId="0" borderId="1" xfId="2" applyNumberFormat="1" applyBorder="1" applyProtection="1"/>
    <xf numFmtId="168" fontId="3" fillId="0" borderId="1" xfId="2" applyNumberFormat="1" applyBorder="1" applyProtection="1"/>
    <xf numFmtId="9" fontId="3" fillId="0" borderId="1" xfId="2" applyBorder="1" applyProtection="1"/>
    <xf numFmtId="0" fontId="4" fillId="0" borderId="5" xfId="0" applyFont="1" applyBorder="1" applyAlignment="1">
      <alignment horizontal="center"/>
    </xf>
    <xf numFmtId="10" fontId="4" fillId="0" borderId="6" xfId="2" applyNumberFormat="1" applyFont="1" applyBorder="1" applyProtection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10" fontId="4" fillId="0" borderId="0" xfId="2" applyNumberFormat="1" applyFont="1" applyBorder="1" applyProtection="1"/>
    <xf numFmtId="0" fontId="5" fillId="0" borderId="7" xfId="0" applyFont="1" applyBorder="1"/>
    <xf numFmtId="0" fontId="4" fillId="0" borderId="8" xfId="0" applyFont="1" applyBorder="1" applyAlignment="1">
      <alignment horizontal="center"/>
    </xf>
    <xf numFmtId="10" fontId="4" fillId="0" borderId="9" xfId="2" applyNumberFormat="1" applyFont="1" applyBorder="1" applyProtection="1"/>
    <xf numFmtId="165" fontId="2" fillId="0" borderId="1" xfId="1" applyFont="1" applyBorder="1" applyProtection="1"/>
    <xf numFmtId="2" fontId="3" fillId="0" borderId="1" xfId="0" applyNumberFormat="1" applyFont="1" applyBorder="1" applyAlignment="1">
      <alignment horizontal="center"/>
    </xf>
    <xf numFmtId="2" fontId="4" fillId="0" borderId="10" xfId="0" applyNumberFormat="1" applyFont="1" applyBorder="1"/>
    <xf numFmtId="2" fontId="4" fillId="0" borderId="11" xfId="0" applyNumberFormat="1" applyFont="1" applyBorder="1"/>
    <xf numFmtId="2" fontId="4" fillId="0" borderId="12" xfId="0" applyNumberFormat="1" applyFont="1" applyBorder="1"/>
    <xf numFmtId="164" fontId="0" fillId="0" borderId="0" xfId="0" applyNumberFormat="1"/>
    <xf numFmtId="0" fontId="8" fillId="0" borderId="1" xfId="0" applyFont="1" applyBorder="1" applyAlignment="1">
      <alignment horizontal="center"/>
    </xf>
    <xf numFmtId="0" fontId="9" fillId="7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 wrapText="1"/>
    </xf>
    <xf numFmtId="164" fontId="10" fillId="0" borderId="1" xfId="0" applyNumberFormat="1" applyFont="1" applyBorder="1"/>
    <xf numFmtId="164" fontId="9" fillId="8" borderId="1" xfId="0" applyNumberFormat="1" applyFont="1" applyFill="1" applyBorder="1"/>
    <xf numFmtId="0" fontId="9" fillId="0" borderId="0" xfId="0" applyFont="1" applyAlignment="1">
      <alignment horizontal="center"/>
    </xf>
    <xf numFmtId="164" fontId="9" fillId="0" borderId="0" xfId="0" applyNumberFormat="1" applyFont="1"/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justify"/>
    </xf>
    <xf numFmtId="44" fontId="14" fillId="0" borderId="1" xfId="3" applyNumberFormat="1" applyFont="1" applyBorder="1"/>
    <xf numFmtId="166" fontId="14" fillId="0" borderId="1" xfId="3" applyFont="1" applyBorder="1"/>
    <xf numFmtId="0" fontId="14" fillId="0" borderId="1" xfId="0" applyFont="1" applyBorder="1"/>
    <xf numFmtId="164" fontId="13" fillId="0" borderId="1" xfId="1" applyNumberFormat="1" applyFont="1" applyBorder="1" applyAlignment="1" applyProtection="1">
      <alignment horizontal="center"/>
    </xf>
    <xf numFmtId="164" fontId="14" fillId="0" borderId="1" xfId="3" applyNumberFormat="1" applyFont="1" applyBorder="1" applyProtection="1"/>
    <xf numFmtId="0" fontId="15" fillId="0" borderId="1" xfId="0" applyFont="1" applyBorder="1" applyAlignment="1">
      <alignment horizontal="left" vertical="top" wrapText="1"/>
    </xf>
    <xf numFmtId="44" fontId="14" fillId="0" borderId="1" xfId="0" applyNumberFormat="1" applyFont="1" applyBorder="1"/>
    <xf numFmtId="0" fontId="15" fillId="0" borderId="1" xfId="0" applyFont="1" applyBorder="1" applyAlignment="1">
      <alignment vertical="top" wrapText="1"/>
    </xf>
    <xf numFmtId="0" fontId="14" fillId="0" borderId="0" xfId="0" applyFont="1" applyAlignment="1">
      <alignment horizontal="center"/>
    </xf>
    <xf numFmtId="0" fontId="14" fillId="4" borderId="14" xfId="0" applyFont="1" applyFill="1" applyBorder="1" applyAlignment="1">
      <alignment horizontal="center"/>
    </xf>
    <xf numFmtId="164" fontId="14" fillId="0" borderId="14" xfId="3" applyNumberFormat="1" applyFont="1" applyBorder="1" applyProtection="1"/>
    <xf numFmtId="44" fontId="14" fillId="0" borderId="14" xfId="0" applyNumberFormat="1" applyFont="1" applyBorder="1"/>
    <xf numFmtId="0" fontId="14" fillId="4" borderId="7" xfId="0" applyFont="1" applyFill="1" applyBorder="1" applyAlignment="1">
      <alignment horizontal="center"/>
    </xf>
    <xf numFmtId="164" fontId="13" fillId="0" borderId="15" xfId="1" applyNumberFormat="1" applyFont="1" applyBorder="1" applyAlignment="1" applyProtection="1">
      <alignment horizontal="center"/>
    </xf>
    <xf numFmtId="0" fontId="8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justify" vertical="center" wrapText="1"/>
    </xf>
    <xf numFmtId="166" fontId="8" fillId="0" borderId="1" xfId="3" applyFont="1" applyBorder="1" applyAlignment="1">
      <alignment vertical="center"/>
    </xf>
    <xf numFmtId="164" fontId="7" fillId="0" borderId="1" xfId="1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18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8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9" fillId="8" borderId="1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4" borderId="4" xfId="0" applyFont="1" applyFill="1" applyBorder="1"/>
    <xf numFmtId="0" fontId="3" fillId="0" borderId="1" xfId="0" applyFont="1" applyBorder="1"/>
    <xf numFmtId="0" fontId="18" fillId="0" borderId="1" xfId="0" applyFont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/>
    <xf numFmtId="0" fontId="2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3" fillId="0" borderId="13" xfId="0" applyFont="1" applyBorder="1" applyAlignment="1">
      <alignment horizontal="right"/>
    </xf>
    <xf numFmtId="0" fontId="13" fillId="0" borderId="1" xfId="0" applyFont="1" applyBorder="1" applyAlignment="1">
      <alignment horizontal="right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</cellXfs>
  <cellStyles count="4">
    <cellStyle name="Moeda" xfId="3" builtinId="4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BFBFBF"/>
      <rgbColor rgb="00FF99CC"/>
      <rgbColor rgb="00CC99FF"/>
      <rgbColor rgb="00FFDBB6"/>
      <rgbColor rgb="003366FF"/>
      <rgbColor rgb="0033CCCC"/>
      <rgbColor rgb="0099CC00"/>
      <rgbColor rgb="00FFCC00"/>
      <rgbColor rgb="00FF9900"/>
      <rgbColor rgb="00FF6600"/>
      <rgbColor rgb="00666699"/>
      <rgbColor rgb="00B2B2B2"/>
      <rgbColor rgb="00003366"/>
      <rgbColor rgb="00339966"/>
      <rgbColor rgb="0000000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0.xml"/><Relationship Id="rId18" Type="http://schemas.microsoft.com/office/2017/10/relationships/person" Target="persons/person5.xml"/><Relationship Id="rId26" Type="http://schemas.microsoft.com/office/2017/10/relationships/person" Target="persons/person13.xml"/><Relationship Id="rId3" Type="http://schemas.openxmlformats.org/officeDocument/2006/relationships/worksheet" Target="worksheets/sheet3.xml"/><Relationship Id="rId21" Type="http://schemas.microsoft.com/office/2017/10/relationships/person" Target="persons/person8.xml"/><Relationship Id="rId7" Type="http://schemas.openxmlformats.org/officeDocument/2006/relationships/styles" Target="styles.xml"/><Relationship Id="rId17" Type="http://schemas.microsoft.com/office/2017/10/relationships/person" Target="persons/person4.xml"/><Relationship Id="rId25" Type="http://schemas.microsoft.com/office/2017/10/relationships/person" Target="persons/person12.xml"/><Relationship Id="rId2" Type="http://schemas.openxmlformats.org/officeDocument/2006/relationships/worksheet" Target="worksheets/sheet2.xml"/><Relationship Id="rId16" Type="http://schemas.microsoft.com/office/2017/10/relationships/person" Target="persons/person2.xml"/><Relationship Id="rId20" Type="http://schemas.microsoft.com/office/2017/10/relationships/person" Target="persons/person7.xml"/><Relationship Id="rId29" Type="http://schemas.microsoft.com/office/2017/10/relationships/person" Target="persons/person16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24" Type="http://schemas.microsoft.com/office/2017/10/relationships/person" Target="persons/person11.xml"/><Relationship Id="rId5" Type="http://schemas.openxmlformats.org/officeDocument/2006/relationships/worksheet" Target="worksheets/sheet5.xml"/><Relationship Id="rId15" Type="http://schemas.microsoft.com/office/2017/10/relationships/person" Target="persons/person1.xml"/><Relationship Id="rId23" Type="http://schemas.microsoft.com/office/2017/10/relationships/person" Target="persons/person9.xml"/><Relationship Id="rId28" Type="http://schemas.microsoft.com/office/2017/10/relationships/person" Target="persons/person14.xml"/><Relationship Id="rId19" Type="http://schemas.microsoft.com/office/2017/10/relationships/person" Target="persons/person6.xml"/><Relationship Id="rId31" Type="http://schemas.microsoft.com/office/2017/10/relationships/person" Target="persons/person17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30" Type="http://schemas.microsoft.com/office/2017/10/relationships/person" Target="persons/person.xml"/><Relationship Id="rId27" Type="http://schemas.microsoft.com/office/2017/10/relationships/person" Target="persons/person15.xml"/><Relationship Id="rId22" Type="http://schemas.microsoft.com/office/2017/10/relationships/person" Target="persons/person10.xml"/><Relationship Id="rId14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view="pageBreakPreview" zoomScale="80" zoomScaleNormal="80" workbookViewId="0">
      <selection activeCell="G6" sqref="G6"/>
    </sheetView>
  </sheetViews>
  <sheetFormatPr defaultColWidth="8.7109375" defaultRowHeight="15" x14ac:dyDescent="0.25"/>
  <cols>
    <col min="1" max="1" width="6.140625" customWidth="1"/>
    <col min="2" max="2" width="37.5703125" customWidth="1"/>
    <col min="3" max="3" width="10.85546875" customWidth="1"/>
    <col min="4" max="4" width="15.28515625" customWidth="1"/>
    <col min="5" max="5" width="21" customWidth="1"/>
    <col min="6" max="6" width="14" customWidth="1"/>
    <col min="7" max="7" width="16.85546875" customWidth="1"/>
    <col min="8" max="8" width="19.42578125" customWidth="1"/>
    <col min="9" max="12" width="7.140625" customWidth="1"/>
    <col min="13" max="13" width="16.28515625" customWidth="1"/>
    <col min="14" max="64" width="7.140625" customWidth="1"/>
  </cols>
  <sheetData>
    <row r="1" spans="1:13" ht="15.75" x14ac:dyDescent="0.25">
      <c r="A1" s="93"/>
      <c r="B1" s="93"/>
      <c r="C1" s="93"/>
      <c r="D1" s="93"/>
      <c r="E1" s="93"/>
      <c r="F1" s="93"/>
      <c r="G1" s="93"/>
      <c r="H1" s="93"/>
    </row>
    <row r="2" spans="1:13" ht="19.5" customHeight="1" x14ac:dyDescent="0.25">
      <c r="A2" s="55"/>
      <c r="B2" s="55"/>
      <c r="C2" s="55"/>
      <c r="D2" s="55"/>
      <c r="E2" s="55"/>
      <c r="F2" s="55"/>
      <c r="G2" s="55"/>
      <c r="H2" s="55"/>
    </row>
    <row r="3" spans="1:13" ht="19.5" customHeight="1" x14ac:dyDescent="0.25">
      <c r="A3" s="94" t="s">
        <v>145</v>
      </c>
      <c r="B3" s="95"/>
      <c r="C3" s="95"/>
      <c r="D3" s="95"/>
      <c r="E3" s="95"/>
      <c r="F3" s="95"/>
      <c r="G3" s="95"/>
      <c r="H3" s="96"/>
    </row>
    <row r="4" spans="1:13" ht="49.9" customHeight="1" x14ac:dyDescent="0.25">
      <c r="A4" s="46" t="s">
        <v>0</v>
      </c>
      <c r="B4" s="46" t="s">
        <v>1</v>
      </c>
      <c r="C4" s="46" t="s">
        <v>2</v>
      </c>
      <c r="D4" s="46" t="s">
        <v>3</v>
      </c>
      <c r="E4" s="46" t="s">
        <v>4</v>
      </c>
      <c r="F4" s="46" t="s">
        <v>5</v>
      </c>
      <c r="G4" s="46" t="s">
        <v>188</v>
      </c>
      <c r="H4" s="46" t="s">
        <v>189</v>
      </c>
      <c r="M4" s="44"/>
    </row>
    <row r="5" spans="1:13" ht="15.75" x14ac:dyDescent="0.25">
      <c r="A5" s="47">
        <v>1</v>
      </c>
      <c r="B5" s="47" t="s">
        <v>143</v>
      </c>
      <c r="C5" s="48" t="s">
        <v>144</v>
      </c>
      <c r="D5" s="47" t="s">
        <v>6</v>
      </c>
      <c r="E5" s="48">
        <v>5</v>
      </c>
      <c r="F5" s="49">
        <f>'COZINHEIRO 44H'!I134</f>
        <v>4254.96</v>
      </c>
      <c r="G5" s="49">
        <f>F5*6</f>
        <v>25529.760000000002</v>
      </c>
      <c r="H5" s="50">
        <f>E5*G5</f>
        <v>127648.80000000002</v>
      </c>
    </row>
    <row r="6" spans="1:13" ht="19.5" customHeight="1" x14ac:dyDescent="0.25">
      <c r="A6" s="47">
        <v>2</v>
      </c>
      <c r="B6" s="47" t="s">
        <v>146</v>
      </c>
      <c r="C6" s="48" t="s">
        <v>147</v>
      </c>
      <c r="D6" s="47" t="s">
        <v>6</v>
      </c>
      <c r="E6" s="48">
        <v>14</v>
      </c>
      <c r="F6" s="49">
        <f>'AUXILIAR DE COZINHA 44H'!I134</f>
        <v>4231.1099999999997</v>
      </c>
      <c r="G6" s="49">
        <f>F6*6</f>
        <v>25386.659999999996</v>
      </c>
      <c r="H6" s="50">
        <f>E6*G6</f>
        <v>355413.23999999993</v>
      </c>
    </row>
    <row r="7" spans="1:13" ht="15.75" x14ac:dyDescent="0.25">
      <c r="A7" s="97" t="s">
        <v>7</v>
      </c>
      <c r="B7" s="98"/>
      <c r="C7" s="98"/>
      <c r="D7" s="98"/>
      <c r="E7" s="98"/>
      <c r="F7" s="98"/>
      <c r="G7" s="99"/>
      <c r="H7" s="51">
        <f>SUM(H5:H6)</f>
        <v>483062.03999999992</v>
      </c>
    </row>
    <row r="8" spans="1:13" ht="15.75" x14ac:dyDescent="0.25">
      <c r="A8" s="52"/>
      <c r="B8" s="52"/>
      <c r="C8" s="52"/>
      <c r="D8" s="52"/>
      <c r="E8" s="52"/>
      <c r="F8" s="52"/>
      <c r="G8" s="52"/>
      <c r="H8" s="53"/>
    </row>
    <row r="9" spans="1:13" ht="15.75" x14ac:dyDescent="0.25">
      <c r="A9" s="55"/>
      <c r="B9" s="55"/>
      <c r="C9" s="55"/>
      <c r="D9" s="55"/>
      <c r="E9" s="55"/>
      <c r="F9" s="55"/>
      <c r="G9" s="55"/>
      <c r="H9" s="55"/>
    </row>
    <row r="10" spans="1:13" ht="15.75" x14ac:dyDescent="0.25">
      <c r="A10" s="55"/>
      <c r="B10" s="56"/>
      <c r="C10" s="56"/>
      <c r="D10" s="55"/>
      <c r="E10" s="55"/>
      <c r="F10" s="55"/>
      <c r="G10" s="55"/>
      <c r="H10" s="55"/>
    </row>
    <row r="11" spans="1:13" ht="41.1" customHeight="1" x14ac:dyDescent="0.25">
      <c r="A11" s="55"/>
      <c r="B11" s="100" t="s">
        <v>8</v>
      </c>
      <c r="C11" s="100"/>
      <c r="D11" s="100"/>
      <c r="E11" s="100"/>
      <c r="F11" s="100"/>
      <c r="G11" s="100"/>
      <c r="H11" s="100"/>
    </row>
  </sheetData>
  <mergeCells count="4">
    <mergeCell ref="A1:H1"/>
    <mergeCell ref="A3:H3"/>
    <mergeCell ref="A7:G7"/>
    <mergeCell ref="B11:H11"/>
  </mergeCells>
  <pageMargins left="0.23611111111111099" right="0.23611111111111099" top="1.05277777777778" bottom="1.05277777777778" header="0.78749999999999998" footer="0.78749999999999998"/>
  <pageSetup paperSize="9" orientation="landscape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4"/>
  <sheetViews>
    <sheetView tabSelected="1" view="pageBreakPreview" zoomScale="90" zoomScaleNormal="80" workbookViewId="0">
      <selection activeCell="I10" sqref="I10"/>
    </sheetView>
  </sheetViews>
  <sheetFormatPr defaultColWidth="8.7109375" defaultRowHeight="15" x14ac:dyDescent="0.25"/>
  <cols>
    <col min="1" max="1" width="7.42578125" customWidth="1"/>
    <col min="2" max="2" width="9" customWidth="1"/>
    <col min="4" max="4" width="10.28515625" customWidth="1"/>
    <col min="6" max="6" width="9.5703125" customWidth="1"/>
    <col min="7" max="7" width="13.42578125" customWidth="1"/>
    <col min="8" max="8" width="8.7109375" customWidth="1"/>
    <col min="9" max="9" width="32.7109375" customWidth="1"/>
    <col min="10" max="64" width="7.140625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x14ac:dyDescent="0.25">
      <c r="A3" s="101" t="s">
        <v>197</v>
      </c>
      <c r="B3" s="101"/>
      <c r="C3" s="101"/>
      <c r="D3" s="101"/>
      <c r="E3" s="101"/>
      <c r="F3" s="101"/>
      <c r="G3" s="101"/>
      <c r="H3" s="101"/>
      <c r="I3" s="101"/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</row>
    <row r="5" spans="1:10" x14ac:dyDescent="0.25">
      <c r="A5" s="102" t="s">
        <v>9</v>
      </c>
      <c r="B5" s="102"/>
      <c r="C5" s="102"/>
      <c r="D5" s="102"/>
      <c r="E5" s="102"/>
      <c r="F5" s="102"/>
      <c r="G5" s="102"/>
      <c r="H5" s="102"/>
      <c r="I5" s="102"/>
    </row>
    <row r="6" spans="1:10" x14ac:dyDescent="0.25">
      <c r="A6" s="4" t="s">
        <v>10</v>
      </c>
      <c r="B6" s="103" t="s">
        <v>11</v>
      </c>
      <c r="C6" s="103"/>
      <c r="D6" s="103"/>
      <c r="E6" s="103"/>
      <c r="F6" s="103"/>
      <c r="G6" s="103"/>
      <c r="H6" s="103"/>
      <c r="I6" s="12"/>
    </row>
    <row r="7" spans="1:10" x14ac:dyDescent="0.25">
      <c r="A7" s="4" t="s">
        <v>12</v>
      </c>
      <c r="B7" s="103" t="s">
        <v>13</v>
      </c>
      <c r="C7" s="103"/>
      <c r="D7" s="103"/>
      <c r="E7" s="103"/>
      <c r="F7" s="103"/>
      <c r="G7" s="103"/>
      <c r="H7" s="103"/>
      <c r="I7" s="4" t="s">
        <v>14</v>
      </c>
    </row>
    <row r="8" spans="1:10" x14ac:dyDescent="0.25">
      <c r="A8" s="4" t="s">
        <v>15</v>
      </c>
      <c r="B8" s="103" t="s">
        <v>16</v>
      </c>
      <c r="C8" s="103"/>
      <c r="D8" s="103"/>
      <c r="E8" s="103"/>
      <c r="F8" s="103"/>
      <c r="G8" s="103"/>
      <c r="H8" s="103"/>
      <c r="I8" s="4" t="s">
        <v>148</v>
      </c>
    </row>
    <row r="9" spans="1:10" x14ac:dyDescent="0.25">
      <c r="A9" s="4" t="s">
        <v>17</v>
      </c>
      <c r="B9" s="103" t="s">
        <v>18</v>
      </c>
      <c r="C9" s="103"/>
      <c r="D9" s="103"/>
      <c r="E9" s="103"/>
      <c r="F9" s="103"/>
      <c r="G9" s="103"/>
      <c r="H9" s="103"/>
      <c r="I9" s="4">
        <v>6</v>
      </c>
    </row>
    <row r="10" spans="1:10" x14ac:dyDescent="0.25">
      <c r="A10" s="5"/>
      <c r="B10" s="3"/>
      <c r="C10" s="3"/>
      <c r="D10" s="3"/>
      <c r="E10" s="3"/>
      <c r="F10" s="3"/>
      <c r="G10" s="3"/>
      <c r="H10" s="5"/>
      <c r="I10" s="5"/>
    </row>
    <row r="11" spans="1:10" x14ac:dyDescent="0.25">
      <c r="A11" s="102" t="s">
        <v>19</v>
      </c>
      <c r="B11" s="102"/>
      <c r="C11" s="102"/>
      <c r="D11" s="102"/>
      <c r="E11" s="102"/>
      <c r="F11" s="102"/>
      <c r="G11" s="102"/>
      <c r="H11" s="102"/>
      <c r="I11" s="102"/>
    </row>
    <row r="12" spans="1:10" ht="13.35" customHeight="1" x14ac:dyDescent="0.25">
      <c r="A12" s="104" t="s">
        <v>20</v>
      </c>
      <c r="B12" s="104"/>
      <c r="C12" s="104" t="s">
        <v>21</v>
      </c>
      <c r="D12" s="104"/>
      <c r="E12" s="104" t="s">
        <v>22</v>
      </c>
      <c r="F12" s="104"/>
      <c r="G12" s="104"/>
      <c r="H12" s="104"/>
      <c r="I12" s="104"/>
    </row>
    <row r="13" spans="1:10" x14ac:dyDescent="0.25">
      <c r="A13" s="104"/>
      <c r="B13" s="104"/>
      <c r="C13" s="105" t="s">
        <v>6</v>
      </c>
      <c r="D13" s="105"/>
      <c r="E13" s="104">
        <v>140</v>
      </c>
      <c r="F13" s="104"/>
      <c r="G13" s="104"/>
      <c r="H13" s="104"/>
      <c r="I13" s="104"/>
    </row>
    <row r="14" spans="1:10" x14ac:dyDescent="0.25">
      <c r="A14" s="102" t="s">
        <v>23</v>
      </c>
      <c r="B14" s="102"/>
      <c r="C14" s="102"/>
      <c r="D14" s="102"/>
      <c r="E14" s="102"/>
      <c r="F14" s="102"/>
      <c r="G14" s="102"/>
      <c r="H14" s="102"/>
      <c r="I14" s="102"/>
    </row>
    <row r="15" spans="1:10" x14ac:dyDescent="0.25">
      <c r="A15" s="4">
        <v>1</v>
      </c>
      <c r="B15" s="103" t="s">
        <v>24</v>
      </c>
      <c r="C15" s="103"/>
      <c r="D15" s="103"/>
      <c r="E15" s="103"/>
      <c r="F15" s="103"/>
      <c r="G15" s="103"/>
      <c r="H15" s="103"/>
      <c r="I15" s="4" t="s">
        <v>149</v>
      </c>
      <c r="J15" s="13"/>
    </row>
    <row r="16" spans="1:10" x14ac:dyDescent="0.25">
      <c r="A16" s="4">
        <v>2</v>
      </c>
      <c r="B16" s="103" t="s">
        <v>25</v>
      </c>
      <c r="C16" s="103"/>
      <c r="D16" s="103"/>
      <c r="E16" s="103"/>
      <c r="F16" s="103"/>
      <c r="G16" s="103"/>
      <c r="H16" s="103"/>
      <c r="I16" s="4">
        <v>5132.05</v>
      </c>
    </row>
    <row r="17" spans="1:9" x14ac:dyDescent="0.25">
      <c r="A17" s="4">
        <v>3</v>
      </c>
      <c r="B17" s="103" t="s">
        <v>26</v>
      </c>
      <c r="C17" s="103"/>
      <c r="D17" s="103"/>
      <c r="E17" s="103"/>
      <c r="F17" s="103"/>
      <c r="G17" s="103"/>
      <c r="H17" s="103"/>
      <c r="I17" s="14">
        <v>1389.95</v>
      </c>
    </row>
    <row r="18" spans="1:9" ht="26.25" x14ac:dyDescent="0.25">
      <c r="A18" s="4">
        <v>4</v>
      </c>
      <c r="B18" s="103" t="s">
        <v>27</v>
      </c>
      <c r="C18" s="103"/>
      <c r="D18" s="103"/>
      <c r="E18" s="103"/>
      <c r="F18" s="103"/>
      <c r="G18" s="103"/>
      <c r="H18" s="103"/>
      <c r="I18" s="15" t="s">
        <v>28</v>
      </c>
    </row>
    <row r="19" spans="1:9" x14ac:dyDescent="0.25">
      <c r="A19" s="4">
        <v>5</v>
      </c>
      <c r="B19" s="103" t="s">
        <v>29</v>
      </c>
      <c r="C19" s="103"/>
      <c r="D19" s="103"/>
      <c r="E19" s="103"/>
      <c r="F19" s="103"/>
      <c r="G19" s="103"/>
      <c r="H19" s="103"/>
      <c r="I19" s="12" t="s">
        <v>30</v>
      </c>
    </row>
    <row r="20" spans="1:9" x14ac:dyDescent="0.25">
      <c r="A20" s="106"/>
      <c r="B20" s="106"/>
      <c r="C20" s="106"/>
      <c r="D20" s="106"/>
      <c r="E20" s="106"/>
      <c r="F20" s="106"/>
      <c r="G20" s="106"/>
      <c r="H20" s="106"/>
      <c r="I20" s="106"/>
    </row>
    <row r="21" spans="1:9" x14ac:dyDescent="0.25">
      <c r="A21" s="102" t="s">
        <v>31</v>
      </c>
      <c r="B21" s="102"/>
      <c r="C21" s="102"/>
      <c r="D21" s="102"/>
      <c r="E21" s="102"/>
      <c r="F21" s="102"/>
      <c r="G21" s="102"/>
      <c r="H21" s="102"/>
      <c r="I21" s="102"/>
    </row>
    <row r="22" spans="1:9" x14ac:dyDescent="0.25">
      <c r="A22" s="6">
        <v>1</v>
      </c>
      <c r="B22" s="107" t="s">
        <v>32</v>
      </c>
      <c r="C22" s="107"/>
      <c r="D22" s="107"/>
      <c r="E22" s="107"/>
      <c r="F22" s="107"/>
      <c r="G22" s="107"/>
      <c r="H22" s="6" t="s">
        <v>33</v>
      </c>
      <c r="I22" s="6" t="s">
        <v>34</v>
      </c>
    </row>
    <row r="23" spans="1:9" x14ac:dyDescent="0.25">
      <c r="A23" s="6" t="s">
        <v>10</v>
      </c>
      <c r="B23" s="103" t="s">
        <v>35</v>
      </c>
      <c r="C23" s="103"/>
      <c r="D23" s="103"/>
      <c r="E23" s="103"/>
      <c r="F23" s="103"/>
      <c r="G23" s="103"/>
      <c r="H23" s="7"/>
      <c r="I23" s="16">
        <f>I17</f>
        <v>1389.95</v>
      </c>
    </row>
    <row r="24" spans="1:9" x14ac:dyDescent="0.25">
      <c r="A24" s="6" t="s">
        <v>12</v>
      </c>
      <c r="B24" s="103" t="s">
        <v>36</v>
      </c>
      <c r="C24" s="103"/>
      <c r="D24" s="103"/>
      <c r="E24" s="103"/>
      <c r="F24" s="103"/>
      <c r="G24" s="103"/>
      <c r="H24" s="8"/>
      <c r="I24" s="17">
        <v>0</v>
      </c>
    </row>
    <row r="25" spans="1:9" x14ac:dyDescent="0.25">
      <c r="A25" s="6" t="s">
        <v>15</v>
      </c>
      <c r="B25" s="103" t="s">
        <v>37</v>
      </c>
      <c r="C25" s="103"/>
      <c r="D25" s="103"/>
      <c r="E25" s="103"/>
      <c r="F25" s="103"/>
      <c r="G25" s="103"/>
      <c r="H25" s="8">
        <v>0.2</v>
      </c>
      <c r="I25" s="18">
        <f>H25*1320</f>
        <v>264</v>
      </c>
    </row>
    <row r="26" spans="1:9" x14ac:dyDescent="0.25">
      <c r="A26" s="6" t="s">
        <v>17</v>
      </c>
      <c r="B26" s="103" t="s">
        <v>38</v>
      </c>
      <c r="C26" s="103"/>
      <c r="D26" s="103"/>
      <c r="E26" s="103"/>
      <c r="F26" s="103"/>
      <c r="G26" s="103"/>
      <c r="H26" s="8"/>
      <c r="I26" s="18">
        <v>0</v>
      </c>
    </row>
    <row r="27" spans="1:9" x14ac:dyDescent="0.25">
      <c r="A27" s="6" t="s">
        <v>39</v>
      </c>
      <c r="B27" s="103" t="s">
        <v>40</v>
      </c>
      <c r="C27" s="103"/>
      <c r="D27" s="103"/>
      <c r="E27" s="103"/>
      <c r="F27" s="103"/>
      <c r="G27" s="103"/>
      <c r="H27" s="8"/>
      <c r="I27" s="18">
        <v>0</v>
      </c>
    </row>
    <row r="28" spans="1:9" x14ac:dyDescent="0.25">
      <c r="A28" s="6" t="s">
        <v>41</v>
      </c>
      <c r="B28" s="103" t="s">
        <v>44</v>
      </c>
      <c r="C28" s="103"/>
      <c r="D28" s="103"/>
      <c r="E28" s="103"/>
      <c r="F28" s="103"/>
      <c r="G28" s="103"/>
      <c r="H28" s="8"/>
      <c r="I28" s="18">
        <v>0</v>
      </c>
    </row>
    <row r="29" spans="1:9" x14ac:dyDescent="0.25">
      <c r="A29" s="107" t="s">
        <v>45</v>
      </c>
      <c r="B29" s="107"/>
      <c r="C29" s="107"/>
      <c r="D29" s="107"/>
      <c r="E29" s="107"/>
      <c r="F29" s="107"/>
      <c r="G29" s="107"/>
      <c r="H29" s="107"/>
      <c r="I29" s="19">
        <f>SUM(I23:I28)</f>
        <v>1653.95</v>
      </c>
    </row>
    <row r="30" spans="1:9" x14ac:dyDescent="0.25">
      <c r="A30" s="9"/>
      <c r="B30" s="9"/>
      <c r="C30" s="9"/>
      <c r="D30" s="9"/>
      <c r="E30" s="9"/>
      <c r="F30" s="9"/>
      <c r="G30" s="9"/>
      <c r="H30" s="9"/>
      <c r="I30" s="20"/>
    </row>
    <row r="31" spans="1:9" x14ac:dyDescent="0.25">
      <c r="A31" s="102" t="s">
        <v>46</v>
      </c>
      <c r="B31" s="102"/>
      <c r="C31" s="102"/>
      <c r="D31" s="102"/>
      <c r="E31" s="102"/>
      <c r="F31" s="102"/>
      <c r="G31" s="102"/>
      <c r="H31" s="102"/>
      <c r="I31" s="102"/>
    </row>
    <row r="32" spans="1:9" x14ac:dyDescent="0.25">
      <c r="A32" s="107" t="s">
        <v>47</v>
      </c>
      <c r="B32" s="107"/>
      <c r="C32" s="107"/>
      <c r="D32" s="107"/>
      <c r="E32" s="107"/>
      <c r="F32" s="107"/>
      <c r="G32" s="107"/>
      <c r="H32" s="6" t="s">
        <v>33</v>
      </c>
      <c r="I32" s="6" t="s">
        <v>34</v>
      </c>
    </row>
    <row r="33" spans="1:9" x14ac:dyDescent="0.25">
      <c r="A33" s="6" t="s">
        <v>10</v>
      </c>
      <c r="B33" s="103" t="s">
        <v>48</v>
      </c>
      <c r="C33" s="103"/>
      <c r="D33" s="103"/>
      <c r="E33" s="103"/>
      <c r="F33" s="103"/>
      <c r="G33" s="103"/>
      <c r="H33" s="10">
        <v>8.3299999999999999E-2</v>
      </c>
      <c r="I33" s="21">
        <f>I29*H33</f>
        <v>137.774035</v>
      </c>
    </row>
    <row r="34" spans="1:9" x14ac:dyDescent="0.25">
      <c r="A34" s="6" t="s">
        <v>12</v>
      </c>
      <c r="B34" s="103" t="s">
        <v>49</v>
      </c>
      <c r="C34" s="103"/>
      <c r="D34" s="103"/>
      <c r="E34" s="103"/>
      <c r="F34" s="103"/>
      <c r="G34" s="103"/>
      <c r="H34" s="10">
        <v>0.1111</v>
      </c>
      <c r="I34" s="21">
        <f>I29*H34</f>
        <v>183.75384500000001</v>
      </c>
    </row>
    <row r="35" spans="1:9" x14ac:dyDescent="0.25">
      <c r="A35" s="107" t="s">
        <v>50</v>
      </c>
      <c r="B35" s="107"/>
      <c r="C35" s="107"/>
      <c r="D35" s="107"/>
      <c r="E35" s="107"/>
      <c r="F35" s="107"/>
      <c r="G35" s="107"/>
      <c r="H35" s="11">
        <f>SUM(H33:H34)</f>
        <v>0.19440000000000002</v>
      </c>
      <c r="I35" s="22">
        <f>SUM(I33:I34)</f>
        <v>321.52787999999998</v>
      </c>
    </row>
    <row r="36" spans="1:9" x14ac:dyDescent="0.25">
      <c r="A36" s="111"/>
      <c r="B36" s="111"/>
      <c r="C36" s="111"/>
      <c r="D36" s="111"/>
      <c r="E36" s="111"/>
      <c r="F36" s="111"/>
      <c r="G36" s="111"/>
      <c r="H36" s="111"/>
      <c r="I36" s="111"/>
    </row>
    <row r="37" spans="1:9" x14ac:dyDescent="0.25">
      <c r="A37" s="107" t="s">
        <v>51</v>
      </c>
      <c r="B37" s="107"/>
      <c r="C37" s="107"/>
      <c r="D37" s="107"/>
      <c r="E37" s="107"/>
      <c r="F37" s="107"/>
      <c r="G37" s="107"/>
      <c r="H37" s="6" t="s">
        <v>33</v>
      </c>
      <c r="I37" s="6" t="s">
        <v>34</v>
      </c>
    </row>
    <row r="38" spans="1:9" x14ac:dyDescent="0.25">
      <c r="A38" s="6" t="s">
        <v>10</v>
      </c>
      <c r="B38" s="103" t="s">
        <v>52</v>
      </c>
      <c r="C38" s="103"/>
      <c r="D38" s="103"/>
      <c r="E38" s="103"/>
      <c r="F38" s="103"/>
      <c r="G38" s="103"/>
      <c r="H38" s="10">
        <v>0.2</v>
      </c>
      <c r="I38" s="21">
        <f>(I29+I35)*H38</f>
        <v>395.09557599999999</v>
      </c>
    </row>
    <row r="39" spans="1:9" x14ac:dyDescent="0.25">
      <c r="A39" s="6" t="s">
        <v>12</v>
      </c>
      <c r="B39" s="103" t="s">
        <v>53</v>
      </c>
      <c r="C39" s="103"/>
      <c r="D39" s="103"/>
      <c r="E39" s="103"/>
      <c r="F39" s="103"/>
      <c r="G39" s="103"/>
      <c r="H39" s="10">
        <v>2.5000000000000001E-2</v>
      </c>
      <c r="I39" s="21">
        <f>(I29+I35)*H39</f>
        <v>49.386946999999999</v>
      </c>
    </row>
    <row r="40" spans="1:9" x14ac:dyDescent="0.25">
      <c r="A40" s="6" t="s">
        <v>15</v>
      </c>
      <c r="B40" s="103" t="s">
        <v>54</v>
      </c>
      <c r="C40" s="103"/>
      <c r="D40" s="103"/>
      <c r="E40" s="103"/>
      <c r="F40" s="103"/>
      <c r="G40" s="103"/>
      <c r="H40" s="10">
        <v>0.03</v>
      </c>
      <c r="I40" s="21">
        <f>(I29+I35)*H40</f>
        <v>59.264336399999998</v>
      </c>
    </row>
    <row r="41" spans="1:9" x14ac:dyDescent="0.25">
      <c r="A41" s="6" t="s">
        <v>17</v>
      </c>
      <c r="B41" s="103" t="s">
        <v>55</v>
      </c>
      <c r="C41" s="103"/>
      <c r="D41" s="103"/>
      <c r="E41" s="103"/>
      <c r="F41" s="103"/>
      <c r="G41" s="103"/>
      <c r="H41" s="10">
        <v>1.4999999999999999E-2</v>
      </c>
      <c r="I41" s="21">
        <f>(I29+I35)*H41</f>
        <v>29.632168199999999</v>
      </c>
    </row>
    <row r="42" spans="1:9" x14ac:dyDescent="0.25">
      <c r="A42" s="6" t="s">
        <v>39</v>
      </c>
      <c r="B42" s="103" t="s">
        <v>56</v>
      </c>
      <c r="C42" s="103"/>
      <c r="D42" s="103"/>
      <c r="E42" s="103"/>
      <c r="F42" s="103"/>
      <c r="G42" s="103"/>
      <c r="H42" s="10">
        <v>0.01</v>
      </c>
      <c r="I42" s="21">
        <f>(I29+I35)*H42</f>
        <v>19.7547788</v>
      </c>
    </row>
    <row r="43" spans="1:9" x14ac:dyDescent="0.25">
      <c r="A43" s="6" t="s">
        <v>41</v>
      </c>
      <c r="B43" s="103" t="s">
        <v>57</v>
      </c>
      <c r="C43" s="103"/>
      <c r="D43" s="103"/>
      <c r="E43" s="103"/>
      <c r="F43" s="103"/>
      <c r="G43" s="103"/>
      <c r="H43" s="10">
        <v>6.0000000000000001E-3</v>
      </c>
      <c r="I43" s="21">
        <f>(I29+I35)*H43</f>
        <v>11.85286728</v>
      </c>
    </row>
    <row r="44" spans="1:9" x14ac:dyDescent="0.25">
      <c r="A44" s="6" t="s">
        <v>43</v>
      </c>
      <c r="B44" s="103" t="s">
        <v>58</v>
      </c>
      <c r="C44" s="103"/>
      <c r="D44" s="103"/>
      <c r="E44" s="103"/>
      <c r="F44" s="103"/>
      <c r="G44" s="103"/>
      <c r="H44" s="10">
        <v>2E-3</v>
      </c>
      <c r="I44" s="21">
        <f>(I29+I35)*H44</f>
        <v>3.9509557599999998</v>
      </c>
    </row>
    <row r="45" spans="1:9" x14ac:dyDescent="0.25">
      <c r="A45" s="6" t="s">
        <v>59</v>
      </c>
      <c r="B45" s="103" t="s">
        <v>60</v>
      </c>
      <c r="C45" s="103"/>
      <c r="D45" s="103"/>
      <c r="E45" s="103"/>
      <c r="F45" s="103"/>
      <c r="G45" s="103"/>
      <c r="H45" s="10">
        <v>0.08</v>
      </c>
      <c r="I45" s="21">
        <f>(I29+I35)*H45</f>
        <v>158.0382304</v>
      </c>
    </row>
    <row r="46" spans="1:9" x14ac:dyDescent="0.25">
      <c r="A46" s="107" t="s">
        <v>61</v>
      </c>
      <c r="B46" s="107"/>
      <c r="C46" s="107"/>
      <c r="D46" s="107"/>
      <c r="E46" s="107"/>
      <c r="F46" s="107"/>
      <c r="G46" s="107"/>
      <c r="H46" s="11">
        <f>SUM(H38:H45)</f>
        <v>0.36800000000000005</v>
      </c>
      <c r="I46" s="22">
        <f>SUM(I38:I45)</f>
        <v>726.97585984000011</v>
      </c>
    </row>
    <row r="47" spans="1:9" x14ac:dyDescent="0.25">
      <c r="A47" s="111"/>
      <c r="B47" s="111"/>
      <c r="C47" s="111"/>
      <c r="D47" s="111"/>
      <c r="E47" s="111"/>
      <c r="F47" s="111"/>
      <c r="G47" s="111"/>
      <c r="H47" s="111"/>
      <c r="I47" s="111"/>
    </row>
    <row r="48" spans="1:9" x14ac:dyDescent="0.25">
      <c r="A48" s="107" t="s">
        <v>62</v>
      </c>
      <c r="B48" s="107"/>
      <c r="C48" s="107"/>
      <c r="D48" s="107"/>
      <c r="E48" s="107"/>
      <c r="F48" s="107"/>
      <c r="G48" s="107"/>
      <c r="H48" s="11"/>
      <c r="I48" s="6" t="s">
        <v>34</v>
      </c>
    </row>
    <row r="49" spans="1:9" x14ac:dyDescent="0.25">
      <c r="A49" s="6" t="s">
        <v>10</v>
      </c>
      <c r="B49" s="112" t="s">
        <v>63</v>
      </c>
      <c r="C49" s="112"/>
      <c r="D49" s="112"/>
      <c r="E49" s="112"/>
      <c r="F49" s="112"/>
      <c r="G49" s="112"/>
      <c r="H49" s="90">
        <v>5</v>
      </c>
      <c r="I49" s="18">
        <f>(5*2*22)-0.06*I23</f>
        <v>136.60300000000001</v>
      </c>
    </row>
    <row r="50" spans="1:9" x14ac:dyDescent="0.25">
      <c r="A50" s="6" t="s">
        <v>12</v>
      </c>
      <c r="B50" s="112" t="s">
        <v>65</v>
      </c>
      <c r="C50" s="112"/>
      <c r="D50" s="112"/>
      <c r="E50" s="112"/>
      <c r="F50" s="112"/>
      <c r="G50" s="112"/>
      <c r="H50" s="4" t="s">
        <v>64</v>
      </c>
      <c r="I50" s="18">
        <v>412.05</v>
      </c>
    </row>
    <row r="51" spans="1:9" x14ac:dyDescent="0.25">
      <c r="A51" s="86" t="s">
        <v>15</v>
      </c>
      <c r="B51" s="113" t="s">
        <v>66</v>
      </c>
      <c r="C51" s="113"/>
      <c r="D51" s="113"/>
      <c r="E51" s="113"/>
      <c r="F51" s="113"/>
      <c r="G51" s="113"/>
      <c r="H51" s="87" t="s">
        <v>64</v>
      </c>
      <c r="I51" s="88">
        <v>70</v>
      </c>
    </row>
    <row r="52" spans="1:9" x14ac:dyDescent="0.25">
      <c r="A52" s="6" t="s">
        <v>17</v>
      </c>
      <c r="B52" s="112" t="s">
        <v>67</v>
      </c>
      <c r="C52" s="112"/>
      <c r="D52" s="112"/>
      <c r="E52" s="112"/>
      <c r="F52" s="112"/>
      <c r="G52" s="112"/>
      <c r="H52" s="4" t="s">
        <v>64</v>
      </c>
      <c r="I52" s="18">
        <f>(I23*26)*0.002/12</f>
        <v>6.0231166666666676</v>
      </c>
    </row>
    <row r="53" spans="1:9" x14ac:dyDescent="0.25">
      <c r="A53" s="107" t="s">
        <v>68</v>
      </c>
      <c r="B53" s="107"/>
      <c r="C53" s="107"/>
      <c r="D53" s="107"/>
      <c r="E53" s="107"/>
      <c r="F53" s="107"/>
      <c r="G53" s="107"/>
      <c r="H53" s="107"/>
      <c r="I53" s="22">
        <f>SUM(I49:I52)</f>
        <v>624.67611666666664</v>
      </c>
    </row>
    <row r="54" spans="1:9" x14ac:dyDescent="0.25">
      <c r="A54" s="120"/>
      <c r="B54" s="121"/>
      <c r="C54" s="121"/>
      <c r="D54" s="121"/>
      <c r="E54" s="121"/>
      <c r="F54" s="121"/>
      <c r="G54" s="121"/>
      <c r="H54" s="121"/>
      <c r="I54" s="122"/>
    </row>
    <row r="55" spans="1:9" ht="24.75" customHeight="1" x14ac:dyDescent="0.25">
      <c r="A55" s="115" t="s">
        <v>190</v>
      </c>
      <c r="B55" s="115"/>
      <c r="C55" s="115"/>
      <c r="D55" s="115"/>
      <c r="E55" s="115"/>
      <c r="F55" s="115"/>
      <c r="G55" s="115"/>
      <c r="H55" s="115"/>
      <c r="I55" s="115"/>
    </row>
    <row r="56" spans="1:9" x14ac:dyDescent="0.25">
      <c r="A56" s="6" t="s">
        <v>10</v>
      </c>
      <c r="B56" s="108" t="s">
        <v>42</v>
      </c>
      <c r="C56" s="109"/>
      <c r="D56" s="109"/>
      <c r="E56" s="109"/>
      <c r="F56" s="109"/>
      <c r="G56" s="110"/>
      <c r="H56" s="8"/>
      <c r="I56" s="18">
        <v>0</v>
      </c>
    </row>
    <row r="57" spans="1:9" x14ac:dyDescent="0.25">
      <c r="A57" s="6" t="s">
        <v>12</v>
      </c>
      <c r="B57" s="108" t="s">
        <v>191</v>
      </c>
      <c r="C57" s="109"/>
      <c r="D57" s="109"/>
      <c r="E57" s="109"/>
      <c r="F57" s="109"/>
      <c r="G57" s="110"/>
      <c r="H57" s="8"/>
      <c r="I57" s="18">
        <v>0</v>
      </c>
    </row>
    <row r="58" spans="1:9" x14ac:dyDescent="0.25">
      <c r="A58" s="116" t="s">
        <v>194</v>
      </c>
      <c r="B58" s="116"/>
      <c r="C58" s="116"/>
      <c r="D58" s="116"/>
      <c r="E58" s="116"/>
      <c r="F58" s="116"/>
      <c r="G58" s="116"/>
      <c r="H58" s="8"/>
      <c r="I58" s="18">
        <f>SUM(I56:I57)</f>
        <v>0</v>
      </c>
    </row>
    <row r="59" spans="1:9" x14ac:dyDescent="0.25">
      <c r="A59" s="117"/>
      <c r="B59" s="118"/>
      <c r="C59" s="118"/>
      <c r="D59" s="118"/>
      <c r="E59" s="118"/>
      <c r="F59" s="118"/>
      <c r="G59" s="118"/>
      <c r="H59" s="118"/>
      <c r="I59" s="119"/>
    </row>
    <row r="60" spans="1:9" ht="33" customHeight="1" x14ac:dyDescent="0.25">
      <c r="A60" s="114" t="str">
        <f>'AUXILIAR DE COZINHA 44H'!A60:I60</f>
        <v>QUADRO-RESUMO DO MÓDULO 2 - ENCARGOS, BENEFÍCIOS ANUAIS, MENSAIS E DIÁRIOS, INTERVALO INTRAJORNADA DO TITULAR</v>
      </c>
      <c r="B60" s="114"/>
      <c r="C60" s="114"/>
      <c r="D60" s="114"/>
      <c r="E60" s="114"/>
      <c r="F60" s="114"/>
      <c r="G60" s="114"/>
      <c r="H60" s="114"/>
      <c r="I60" s="114"/>
    </row>
    <row r="61" spans="1:9" ht="27" customHeight="1" x14ac:dyDescent="0.25">
      <c r="A61" s="123" t="str">
        <f>'AUXILIAR DE COZINHA 44H'!A61:H61</f>
        <v>Módulo 2 - Encargos, Benefícios Anuais, Mensais e Diários, Intervalo Intrajornada do Titular</v>
      </c>
      <c r="B61" s="123"/>
      <c r="C61" s="123"/>
      <c r="D61" s="123"/>
      <c r="E61" s="123"/>
      <c r="F61" s="123"/>
      <c r="G61" s="123"/>
      <c r="H61" s="123"/>
      <c r="I61" s="6" t="s">
        <v>34</v>
      </c>
    </row>
    <row r="62" spans="1:9" x14ac:dyDescent="0.25">
      <c r="A62" s="92" t="s">
        <v>69</v>
      </c>
      <c r="B62" s="104" t="s">
        <v>70</v>
      </c>
      <c r="C62" s="104"/>
      <c r="D62" s="104"/>
      <c r="E62" s="104"/>
      <c r="F62" s="104"/>
      <c r="G62" s="104"/>
      <c r="H62" s="104"/>
      <c r="I62" s="21">
        <f>I35</f>
        <v>321.52787999999998</v>
      </c>
    </row>
    <row r="63" spans="1:9" x14ac:dyDescent="0.25">
      <c r="A63" s="6" t="s">
        <v>71</v>
      </c>
      <c r="B63" s="104" t="s">
        <v>72</v>
      </c>
      <c r="C63" s="104"/>
      <c r="D63" s="104"/>
      <c r="E63" s="104"/>
      <c r="F63" s="104"/>
      <c r="G63" s="104"/>
      <c r="H63" s="104"/>
      <c r="I63" s="21">
        <f>I46</f>
        <v>726.97585984000011</v>
      </c>
    </row>
    <row r="64" spans="1:9" x14ac:dyDescent="0.25">
      <c r="A64" s="6" t="s">
        <v>73</v>
      </c>
      <c r="B64" s="104" t="s">
        <v>74</v>
      </c>
      <c r="C64" s="104"/>
      <c r="D64" s="104"/>
      <c r="E64" s="104"/>
      <c r="F64" s="104"/>
      <c r="G64" s="104"/>
      <c r="H64" s="104"/>
      <c r="I64" s="21">
        <f>I53</f>
        <v>624.67611666666664</v>
      </c>
    </row>
    <row r="65" spans="1:9" x14ac:dyDescent="0.25">
      <c r="A65" s="6" t="s">
        <v>192</v>
      </c>
      <c r="B65" s="124" t="s">
        <v>193</v>
      </c>
      <c r="C65" s="125"/>
      <c r="D65" s="125"/>
      <c r="E65" s="125"/>
      <c r="F65" s="125"/>
      <c r="G65" s="125"/>
      <c r="H65" s="126"/>
      <c r="I65" s="21">
        <f>I58</f>
        <v>0</v>
      </c>
    </row>
    <row r="66" spans="1:9" x14ac:dyDescent="0.25">
      <c r="A66" s="107" t="s">
        <v>75</v>
      </c>
      <c r="B66" s="107"/>
      <c r="C66" s="107"/>
      <c r="D66" s="107"/>
      <c r="E66" s="107"/>
      <c r="F66" s="107"/>
      <c r="G66" s="107"/>
      <c r="H66" s="107"/>
      <c r="I66" s="22">
        <f>SUM(I62:I65)</f>
        <v>1673.1798565066665</v>
      </c>
    </row>
    <row r="67" spans="1:9" x14ac:dyDescent="0.25">
      <c r="A67" s="111"/>
      <c r="B67" s="111"/>
      <c r="C67" s="111"/>
      <c r="D67" s="111"/>
      <c r="E67" s="111"/>
      <c r="F67" s="111"/>
      <c r="G67" s="111"/>
      <c r="H67" s="111"/>
      <c r="I67" s="111"/>
    </row>
    <row r="68" spans="1:9" x14ac:dyDescent="0.25">
      <c r="A68" s="102" t="s">
        <v>76</v>
      </c>
      <c r="B68" s="102"/>
      <c r="C68" s="102"/>
      <c r="D68" s="102"/>
      <c r="E68" s="102"/>
      <c r="F68" s="102"/>
      <c r="G68" s="102"/>
      <c r="H68" s="102"/>
      <c r="I68" s="102"/>
    </row>
    <row r="69" spans="1:9" x14ac:dyDescent="0.25">
      <c r="A69" s="6">
        <v>3</v>
      </c>
      <c r="B69" s="107" t="s">
        <v>77</v>
      </c>
      <c r="C69" s="107"/>
      <c r="D69" s="107"/>
      <c r="E69" s="107"/>
      <c r="F69" s="107"/>
      <c r="G69" s="107"/>
      <c r="H69" s="6" t="s">
        <v>33</v>
      </c>
      <c r="I69" s="6" t="s">
        <v>34</v>
      </c>
    </row>
    <row r="70" spans="1:9" x14ac:dyDescent="0.25">
      <c r="A70" s="6" t="s">
        <v>10</v>
      </c>
      <c r="B70" s="103" t="s">
        <v>78</v>
      </c>
      <c r="C70" s="103"/>
      <c r="D70" s="103"/>
      <c r="E70" s="103"/>
      <c r="F70" s="103"/>
      <c r="G70" s="103"/>
      <c r="H70" s="10">
        <v>4.1999999999999997E-3</v>
      </c>
      <c r="I70" s="21">
        <f>I29*H70</f>
        <v>6.9465899999999996</v>
      </c>
    </row>
    <row r="71" spans="1:9" x14ac:dyDescent="0.25">
      <c r="A71" s="6" t="s">
        <v>12</v>
      </c>
      <c r="B71" s="103" t="s">
        <v>79</v>
      </c>
      <c r="C71" s="103"/>
      <c r="D71" s="103"/>
      <c r="E71" s="103"/>
      <c r="F71" s="103"/>
      <c r="G71" s="103"/>
      <c r="H71" s="10">
        <v>2.9999999999999997E-4</v>
      </c>
      <c r="I71" s="21">
        <f>I29*H71</f>
        <v>0.49618499999999999</v>
      </c>
    </row>
    <row r="72" spans="1:9" x14ac:dyDescent="0.25">
      <c r="A72" s="6" t="s">
        <v>15</v>
      </c>
      <c r="B72" s="103" t="s">
        <v>80</v>
      </c>
      <c r="C72" s="103"/>
      <c r="D72" s="103"/>
      <c r="E72" s="103"/>
      <c r="F72" s="103"/>
      <c r="G72" s="103"/>
      <c r="H72" s="10">
        <v>1E-4</v>
      </c>
      <c r="I72" s="21">
        <f>I29*H72</f>
        <v>0.16539500000000001</v>
      </c>
    </row>
    <row r="73" spans="1:9" x14ac:dyDescent="0.25">
      <c r="A73" s="6" t="s">
        <v>17</v>
      </c>
      <c r="B73" s="103" t="s">
        <v>81</v>
      </c>
      <c r="C73" s="103"/>
      <c r="D73" s="103"/>
      <c r="E73" s="103"/>
      <c r="F73" s="103"/>
      <c r="G73" s="103"/>
      <c r="H73" s="10">
        <v>1.9400000000000001E-2</v>
      </c>
      <c r="I73" s="21">
        <f>I29*H73</f>
        <v>32.08663</v>
      </c>
    </row>
    <row r="74" spans="1:9" ht="27.95" customHeight="1" x14ac:dyDescent="0.25">
      <c r="A74" s="23" t="s">
        <v>39</v>
      </c>
      <c r="B74" s="127" t="s">
        <v>82</v>
      </c>
      <c r="C74" s="127"/>
      <c r="D74" s="127"/>
      <c r="E74" s="127"/>
      <c r="F74" s="127"/>
      <c r="G74" s="127"/>
      <c r="H74" s="10">
        <v>7.1000000000000004E-3</v>
      </c>
      <c r="I74" s="21">
        <f>I29*H74</f>
        <v>11.743045</v>
      </c>
    </row>
    <row r="75" spans="1:9" x14ac:dyDescent="0.25">
      <c r="A75" s="6" t="s">
        <v>41</v>
      </c>
      <c r="B75" s="103" t="s">
        <v>83</v>
      </c>
      <c r="C75" s="103"/>
      <c r="D75" s="103"/>
      <c r="E75" s="103"/>
      <c r="F75" s="103"/>
      <c r="G75" s="103"/>
      <c r="H75" s="10">
        <v>0.04</v>
      </c>
      <c r="I75" s="21">
        <f>I29*H75</f>
        <v>66.158000000000001</v>
      </c>
    </row>
    <row r="76" spans="1:9" x14ac:dyDescent="0.25">
      <c r="A76" s="107" t="s">
        <v>84</v>
      </c>
      <c r="B76" s="107"/>
      <c r="C76" s="107"/>
      <c r="D76" s="107"/>
      <c r="E76" s="107"/>
      <c r="F76" s="107"/>
      <c r="G76" s="107"/>
      <c r="H76" s="11">
        <f>SUM(H70:H75)</f>
        <v>7.1099999999999997E-2</v>
      </c>
      <c r="I76" s="22">
        <f>SUM(I70:I75)</f>
        <v>117.595845</v>
      </c>
    </row>
    <row r="77" spans="1:9" x14ac:dyDescent="0.25">
      <c r="A77" s="128"/>
      <c r="B77" s="128"/>
      <c r="C77" s="128"/>
      <c r="D77" s="128"/>
      <c r="E77" s="128"/>
      <c r="F77" s="128"/>
      <c r="G77" s="128"/>
      <c r="H77" s="128"/>
      <c r="I77" s="128"/>
    </row>
    <row r="78" spans="1:9" x14ac:dyDescent="0.25">
      <c r="A78" s="107" t="s">
        <v>85</v>
      </c>
      <c r="B78" s="107"/>
      <c r="C78" s="107"/>
      <c r="D78" s="107"/>
      <c r="E78" s="107"/>
      <c r="F78" s="107"/>
      <c r="G78" s="107"/>
      <c r="H78" s="107"/>
      <c r="I78" s="39">
        <f>(I29+I66+I76)</f>
        <v>3444.7257015066662</v>
      </c>
    </row>
    <row r="79" spans="1:9" x14ac:dyDescent="0.25">
      <c r="A79" s="102" t="s">
        <v>86</v>
      </c>
      <c r="B79" s="102"/>
      <c r="C79" s="102"/>
      <c r="D79" s="102"/>
      <c r="E79" s="102"/>
      <c r="F79" s="102"/>
      <c r="G79" s="102"/>
      <c r="H79" s="102"/>
      <c r="I79" s="102"/>
    </row>
    <row r="80" spans="1:9" x14ac:dyDescent="0.25">
      <c r="A80" s="107" t="s">
        <v>87</v>
      </c>
      <c r="B80" s="107"/>
      <c r="C80" s="107"/>
      <c r="D80" s="107"/>
      <c r="E80" s="107"/>
      <c r="F80" s="107"/>
      <c r="G80" s="107"/>
      <c r="H80" s="6" t="s">
        <v>33</v>
      </c>
      <c r="I80" s="6" t="s">
        <v>34</v>
      </c>
    </row>
    <row r="81" spans="1:9" x14ac:dyDescent="0.25">
      <c r="A81" s="6" t="s">
        <v>10</v>
      </c>
      <c r="B81" s="103" t="s">
        <v>88</v>
      </c>
      <c r="C81" s="103"/>
      <c r="D81" s="103"/>
      <c r="E81" s="103"/>
      <c r="F81" s="103"/>
      <c r="G81" s="103"/>
      <c r="H81" s="10">
        <v>0</v>
      </c>
      <c r="I81" s="21">
        <f>I78*H81</f>
        <v>0</v>
      </c>
    </row>
    <row r="82" spans="1:9" x14ac:dyDescent="0.25">
      <c r="A82" s="6" t="s">
        <v>12</v>
      </c>
      <c r="B82" s="103" t="s">
        <v>89</v>
      </c>
      <c r="C82" s="103"/>
      <c r="D82" s="103"/>
      <c r="E82" s="103"/>
      <c r="F82" s="103"/>
      <c r="G82" s="103"/>
      <c r="H82" s="10">
        <v>8.2000000000000007E-3</v>
      </c>
      <c r="I82" s="21">
        <f>I78*H82</f>
        <v>28.246750752354664</v>
      </c>
    </row>
    <row r="83" spans="1:9" x14ac:dyDescent="0.25">
      <c r="A83" s="6" t="s">
        <v>15</v>
      </c>
      <c r="B83" s="103" t="s">
        <v>90</v>
      </c>
      <c r="C83" s="103"/>
      <c r="D83" s="103"/>
      <c r="E83" s="103"/>
      <c r="F83" s="103"/>
      <c r="G83" s="103"/>
      <c r="H83" s="10">
        <v>2.0000000000000001E-4</v>
      </c>
      <c r="I83" s="21">
        <f>I78*H83</f>
        <v>0.68894514030133325</v>
      </c>
    </row>
    <row r="84" spans="1:9" x14ac:dyDescent="0.25">
      <c r="A84" s="6" t="s">
        <v>17</v>
      </c>
      <c r="B84" s="103" t="s">
        <v>91</v>
      </c>
      <c r="C84" s="103"/>
      <c r="D84" s="103"/>
      <c r="E84" s="103"/>
      <c r="F84" s="103"/>
      <c r="G84" s="103"/>
      <c r="H84" s="10">
        <v>2.9999999999999997E-4</v>
      </c>
      <c r="I84" s="21">
        <f>I78*H84</f>
        <v>1.0334177104519997</v>
      </c>
    </row>
    <row r="85" spans="1:9" x14ac:dyDescent="0.25">
      <c r="A85" s="6" t="s">
        <v>39</v>
      </c>
      <c r="B85" s="103" t="s">
        <v>92</v>
      </c>
      <c r="C85" s="103"/>
      <c r="D85" s="103"/>
      <c r="E85" s="103"/>
      <c r="F85" s="103"/>
      <c r="G85" s="103"/>
      <c r="H85" s="10">
        <v>1.1000000000000001E-3</v>
      </c>
      <c r="I85" s="21">
        <f>I78*H85</f>
        <v>3.7891982716573329</v>
      </c>
    </row>
    <row r="86" spans="1:9" x14ac:dyDescent="0.25">
      <c r="A86" s="6" t="s">
        <v>41</v>
      </c>
      <c r="B86" s="103" t="s">
        <v>93</v>
      </c>
      <c r="C86" s="103"/>
      <c r="D86" s="103"/>
      <c r="E86" s="103"/>
      <c r="F86" s="103"/>
      <c r="G86" s="103"/>
      <c r="H86" s="10">
        <v>0</v>
      </c>
      <c r="I86" s="21">
        <f>I78*H86</f>
        <v>0</v>
      </c>
    </row>
    <row r="87" spans="1:9" x14ac:dyDescent="0.25">
      <c r="A87" s="107" t="s">
        <v>94</v>
      </c>
      <c r="B87" s="107"/>
      <c r="C87" s="107"/>
      <c r="D87" s="107"/>
      <c r="E87" s="107"/>
      <c r="F87" s="107"/>
      <c r="G87" s="107"/>
      <c r="H87" s="11">
        <f>SUM(H81:H86)</f>
        <v>9.8000000000000014E-3</v>
      </c>
      <c r="I87" s="22">
        <f>SUM(I81:I86)</f>
        <v>33.758311874765326</v>
      </c>
    </row>
    <row r="88" spans="1:9" x14ac:dyDescent="0.25">
      <c r="A88" s="111"/>
      <c r="B88" s="111"/>
      <c r="C88" s="111"/>
      <c r="D88" s="111"/>
      <c r="E88" s="111"/>
      <c r="F88" s="111"/>
      <c r="G88" s="111"/>
      <c r="H88" s="111"/>
      <c r="I88" s="111"/>
    </row>
    <row r="89" spans="1:9" x14ac:dyDescent="0.25">
      <c r="A89" s="107" t="s">
        <v>95</v>
      </c>
      <c r="B89" s="107"/>
      <c r="C89" s="107"/>
      <c r="D89" s="107"/>
      <c r="E89" s="107"/>
      <c r="F89" s="107"/>
      <c r="G89" s="107"/>
      <c r="H89" s="6" t="s">
        <v>33</v>
      </c>
      <c r="I89" s="6" t="s">
        <v>34</v>
      </c>
    </row>
    <row r="90" spans="1:9" x14ac:dyDescent="0.25">
      <c r="A90" s="6" t="s">
        <v>10</v>
      </c>
      <c r="B90" s="103" t="s">
        <v>96</v>
      </c>
      <c r="C90" s="103"/>
      <c r="D90" s="103"/>
      <c r="E90" s="103"/>
      <c r="F90" s="103"/>
      <c r="G90" s="103"/>
      <c r="H90" s="10">
        <v>0</v>
      </c>
      <c r="I90" s="21">
        <f>I29*H90</f>
        <v>0</v>
      </c>
    </row>
    <row r="91" spans="1:9" x14ac:dyDescent="0.25">
      <c r="A91" s="107" t="s">
        <v>97</v>
      </c>
      <c r="B91" s="107"/>
      <c r="C91" s="107"/>
      <c r="D91" s="107"/>
      <c r="E91" s="107"/>
      <c r="F91" s="107"/>
      <c r="G91" s="107"/>
      <c r="H91" s="11">
        <f>H90</f>
        <v>0</v>
      </c>
      <c r="I91" s="22">
        <f>I90</f>
        <v>0</v>
      </c>
    </row>
    <row r="92" spans="1:9" x14ac:dyDescent="0.25">
      <c r="A92" s="111"/>
      <c r="B92" s="111"/>
      <c r="C92" s="111"/>
      <c r="D92" s="111"/>
      <c r="E92" s="111"/>
      <c r="F92" s="111"/>
      <c r="G92" s="111"/>
      <c r="H92" s="111"/>
      <c r="I92" s="111"/>
    </row>
    <row r="93" spans="1:9" x14ac:dyDescent="0.25">
      <c r="A93" s="129" t="s">
        <v>98</v>
      </c>
      <c r="B93" s="129"/>
      <c r="C93" s="129"/>
      <c r="D93" s="129"/>
      <c r="E93" s="129"/>
      <c r="F93" s="129"/>
      <c r="G93" s="129"/>
      <c r="H93" s="129"/>
      <c r="I93" s="129"/>
    </row>
    <row r="94" spans="1:9" x14ac:dyDescent="0.25">
      <c r="A94" s="107" t="s">
        <v>99</v>
      </c>
      <c r="B94" s="107"/>
      <c r="C94" s="107"/>
      <c r="D94" s="107"/>
      <c r="E94" s="107"/>
      <c r="F94" s="107"/>
      <c r="G94" s="107"/>
      <c r="H94" s="107"/>
      <c r="I94" s="6" t="s">
        <v>34</v>
      </c>
    </row>
    <row r="95" spans="1:9" x14ac:dyDescent="0.25">
      <c r="A95" s="6" t="s">
        <v>100</v>
      </c>
      <c r="B95" s="104" t="s">
        <v>101</v>
      </c>
      <c r="C95" s="104"/>
      <c r="D95" s="104"/>
      <c r="E95" s="104"/>
      <c r="F95" s="104"/>
      <c r="G95" s="104"/>
      <c r="H95" s="104"/>
      <c r="I95" s="21">
        <f>I87</f>
        <v>33.758311874765326</v>
      </c>
    </row>
    <row r="96" spans="1:9" x14ac:dyDescent="0.25">
      <c r="A96" s="6" t="s">
        <v>102</v>
      </c>
      <c r="B96" s="104" t="s">
        <v>103</v>
      </c>
      <c r="C96" s="104"/>
      <c r="D96" s="104"/>
      <c r="E96" s="104"/>
      <c r="F96" s="104"/>
      <c r="G96" s="104"/>
      <c r="H96" s="104"/>
      <c r="I96" s="21">
        <f>I91</f>
        <v>0</v>
      </c>
    </row>
    <row r="97" spans="1:9" x14ac:dyDescent="0.25">
      <c r="A97" s="107" t="s">
        <v>104</v>
      </c>
      <c r="B97" s="107"/>
      <c r="C97" s="107"/>
      <c r="D97" s="107"/>
      <c r="E97" s="107"/>
      <c r="F97" s="107"/>
      <c r="G97" s="107"/>
      <c r="H97" s="107"/>
      <c r="I97" s="22">
        <f>SUM(I95:I96)</f>
        <v>33.758311874765326</v>
      </c>
    </row>
    <row r="98" spans="1:9" x14ac:dyDescent="0.25">
      <c r="A98" s="111"/>
      <c r="B98" s="111"/>
      <c r="C98" s="111"/>
      <c r="D98" s="111"/>
      <c r="E98" s="111"/>
      <c r="F98" s="111"/>
      <c r="G98" s="111"/>
      <c r="H98" s="111"/>
      <c r="I98" s="111"/>
    </row>
    <row r="99" spans="1:9" x14ac:dyDescent="0.25">
      <c r="A99" s="102" t="s">
        <v>105</v>
      </c>
      <c r="B99" s="102"/>
      <c r="C99" s="102"/>
      <c r="D99" s="102"/>
      <c r="E99" s="102"/>
      <c r="F99" s="102"/>
      <c r="G99" s="102"/>
      <c r="H99" s="102"/>
      <c r="I99" s="102"/>
    </row>
    <row r="100" spans="1:9" x14ac:dyDescent="0.25">
      <c r="A100" s="6">
        <v>5</v>
      </c>
      <c r="B100" s="107" t="s">
        <v>106</v>
      </c>
      <c r="C100" s="107"/>
      <c r="D100" s="107"/>
      <c r="E100" s="107"/>
      <c r="F100" s="107"/>
      <c r="G100" s="107"/>
      <c r="H100" s="6"/>
      <c r="I100" s="6" t="s">
        <v>34</v>
      </c>
    </row>
    <row r="101" spans="1:9" x14ac:dyDescent="0.25">
      <c r="A101" s="24" t="s">
        <v>10</v>
      </c>
      <c r="B101" s="112" t="s">
        <v>107</v>
      </c>
      <c r="C101" s="112"/>
      <c r="D101" s="112"/>
      <c r="E101" s="112"/>
      <c r="F101" s="112"/>
      <c r="G101" s="112"/>
      <c r="H101" s="25" t="s">
        <v>64</v>
      </c>
      <c r="I101" s="21">
        <v>0</v>
      </c>
    </row>
    <row r="102" spans="1:9" x14ac:dyDescent="0.25">
      <c r="A102" s="24" t="s">
        <v>12</v>
      </c>
      <c r="B102" s="112" t="s">
        <v>108</v>
      </c>
      <c r="C102" s="112"/>
      <c r="D102" s="112"/>
      <c r="E102" s="112"/>
      <c r="F102" s="112"/>
      <c r="G102" s="112"/>
      <c r="H102" s="25" t="s">
        <v>64</v>
      </c>
      <c r="I102" s="21">
        <f>EPIS!F13</f>
        <v>34.725000000000001</v>
      </c>
    </row>
    <row r="103" spans="1:9" x14ac:dyDescent="0.25">
      <c r="A103" s="24" t="s">
        <v>15</v>
      </c>
      <c r="B103" s="112" t="s">
        <v>109</v>
      </c>
      <c r="C103" s="112"/>
      <c r="D103" s="112"/>
      <c r="E103" s="112"/>
      <c r="F103" s="112"/>
      <c r="G103" s="112"/>
      <c r="H103" s="25" t="s">
        <v>64</v>
      </c>
      <c r="I103" s="21">
        <f>UNIFORMES!F18</f>
        <v>20.545000000000002</v>
      </c>
    </row>
    <row r="104" spans="1:9" x14ac:dyDescent="0.25">
      <c r="A104" s="130" t="s">
        <v>110</v>
      </c>
      <c r="B104" s="130"/>
      <c r="C104" s="130"/>
      <c r="D104" s="130"/>
      <c r="E104" s="130"/>
      <c r="F104" s="130"/>
      <c r="G104" s="130"/>
      <c r="H104" s="26" t="s">
        <v>64</v>
      </c>
      <c r="I104" s="22">
        <f>SUM(I101:I103)</f>
        <v>55.27</v>
      </c>
    </row>
    <row r="105" spans="1:9" x14ac:dyDescent="0.25">
      <c r="A105" s="111"/>
      <c r="B105" s="111"/>
      <c r="C105" s="111"/>
      <c r="D105" s="111"/>
      <c r="E105" s="111"/>
      <c r="F105" s="111"/>
      <c r="G105" s="111"/>
      <c r="H105" s="111"/>
      <c r="I105" s="111"/>
    </row>
    <row r="106" spans="1:9" x14ac:dyDescent="0.25">
      <c r="A106" s="102" t="s">
        <v>111</v>
      </c>
      <c r="B106" s="102"/>
      <c r="C106" s="102"/>
      <c r="D106" s="102"/>
      <c r="E106" s="102"/>
      <c r="F106" s="102"/>
      <c r="G106" s="102"/>
      <c r="H106" s="102"/>
      <c r="I106" s="102"/>
    </row>
    <row r="107" spans="1:9" x14ac:dyDescent="0.25">
      <c r="A107" s="6">
        <v>6</v>
      </c>
      <c r="B107" s="107" t="s">
        <v>112</v>
      </c>
      <c r="C107" s="107"/>
      <c r="D107" s="107"/>
      <c r="E107" s="107"/>
      <c r="F107" s="107"/>
      <c r="G107" s="107"/>
      <c r="H107" s="6" t="s">
        <v>33</v>
      </c>
      <c r="I107" s="6" t="s">
        <v>34</v>
      </c>
    </row>
    <row r="108" spans="1:9" x14ac:dyDescent="0.25">
      <c r="A108" s="6" t="s">
        <v>10</v>
      </c>
      <c r="B108" s="103" t="s">
        <v>113</v>
      </c>
      <c r="C108" s="103"/>
      <c r="D108" s="103"/>
      <c r="E108" s="103"/>
      <c r="F108" s="103"/>
      <c r="G108" s="103"/>
      <c r="H108" s="27">
        <v>0.03</v>
      </c>
      <c r="I108" s="21">
        <f>I132*H108</f>
        <v>106.01262040144293</v>
      </c>
    </row>
    <row r="109" spans="1:9" x14ac:dyDescent="0.25">
      <c r="A109" s="6" t="s">
        <v>12</v>
      </c>
      <c r="B109" s="103" t="s">
        <v>114</v>
      </c>
      <c r="C109" s="103"/>
      <c r="D109" s="103"/>
      <c r="E109" s="103"/>
      <c r="F109" s="103"/>
      <c r="G109" s="103"/>
      <c r="H109" s="27">
        <v>6.7900000000000002E-2</v>
      </c>
      <c r="I109" s="21">
        <f>(I132+I108)*H109</f>
        <v>247.14015443385716</v>
      </c>
    </row>
    <row r="110" spans="1:9" x14ac:dyDescent="0.25">
      <c r="A110" s="6" t="s">
        <v>15</v>
      </c>
      <c r="B110" s="131" t="s">
        <v>115</v>
      </c>
      <c r="C110" s="131"/>
      <c r="D110" s="131"/>
      <c r="E110" s="131"/>
      <c r="F110" s="131"/>
      <c r="G110" s="131"/>
      <c r="H110" s="8"/>
      <c r="I110" s="40"/>
    </row>
    <row r="111" spans="1:9" x14ac:dyDescent="0.25">
      <c r="A111" s="6" t="s">
        <v>116</v>
      </c>
      <c r="B111" s="103" t="s">
        <v>117</v>
      </c>
      <c r="C111" s="103"/>
      <c r="D111" s="103"/>
      <c r="E111" s="103"/>
      <c r="F111" s="103"/>
      <c r="G111" s="103"/>
      <c r="H111" s="28">
        <v>6.4999999999999997E-3</v>
      </c>
      <c r="I111" s="21">
        <f>I121*H111</f>
        <v>27.657245893167765</v>
      </c>
    </row>
    <row r="112" spans="1:9" x14ac:dyDescent="0.25">
      <c r="A112" s="6" t="s">
        <v>118</v>
      </c>
      <c r="B112" s="103" t="s">
        <v>119</v>
      </c>
      <c r="C112" s="103"/>
      <c r="D112" s="103"/>
      <c r="E112" s="103"/>
      <c r="F112" s="103"/>
      <c r="G112" s="103"/>
      <c r="H112" s="29">
        <v>0.03</v>
      </c>
      <c r="I112" s="21">
        <f>I121*H112</f>
        <v>127.64882719923584</v>
      </c>
    </row>
    <row r="113" spans="1:9" x14ac:dyDescent="0.25">
      <c r="A113" s="6" t="s">
        <v>120</v>
      </c>
      <c r="B113" s="103" t="s">
        <v>121</v>
      </c>
      <c r="C113" s="103"/>
      <c r="D113" s="103"/>
      <c r="E113" s="103"/>
      <c r="F113" s="103"/>
      <c r="G113" s="103"/>
      <c r="H113" s="30">
        <v>0.05</v>
      </c>
      <c r="I113" s="21">
        <f>I121*H113</f>
        <v>212.74804533205975</v>
      </c>
    </row>
    <row r="114" spans="1:9" x14ac:dyDescent="0.25">
      <c r="A114" s="107" t="s">
        <v>122</v>
      </c>
      <c r="B114" s="107"/>
      <c r="C114" s="107"/>
      <c r="D114" s="107"/>
      <c r="E114" s="107"/>
      <c r="F114" s="107"/>
      <c r="G114" s="107"/>
      <c r="H114" s="28">
        <f>SUM(H108:H113)</f>
        <v>0.18440000000000001</v>
      </c>
      <c r="I114" s="22">
        <f>SUM(I108:I113)</f>
        <v>721.20689325976343</v>
      </c>
    </row>
    <row r="115" spans="1:9" x14ac:dyDescent="0.25">
      <c r="A115" s="5"/>
      <c r="B115" s="106"/>
      <c r="C115" s="106"/>
      <c r="D115" s="106"/>
      <c r="E115" s="106"/>
      <c r="F115" s="106"/>
      <c r="G115" s="106"/>
      <c r="H115" s="106"/>
      <c r="I115" s="106"/>
    </row>
    <row r="116" spans="1:9" x14ac:dyDescent="0.25">
      <c r="A116" s="31" t="s">
        <v>123</v>
      </c>
      <c r="B116" s="132" t="s">
        <v>124</v>
      </c>
      <c r="C116" s="132"/>
      <c r="D116" s="132"/>
      <c r="E116" s="132"/>
      <c r="F116" s="132"/>
      <c r="G116" s="132"/>
      <c r="H116" s="32">
        <f>SUM(H111+H112+H113)</f>
        <v>8.6499999999999994E-2</v>
      </c>
      <c r="I116" s="41"/>
    </row>
    <row r="117" spans="1:9" x14ac:dyDescent="0.25">
      <c r="A117" s="33"/>
      <c r="B117" s="133">
        <v>100</v>
      </c>
      <c r="C117" s="133"/>
      <c r="D117" s="133"/>
      <c r="E117" s="133"/>
      <c r="F117" s="133"/>
      <c r="G117" s="133"/>
      <c r="H117" s="35"/>
      <c r="I117" s="42"/>
    </row>
    <row r="118" spans="1:9" x14ac:dyDescent="0.25">
      <c r="A118" s="36"/>
      <c r="B118" s="34"/>
      <c r="C118" s="34"/>
      <c r="D118" s="34"/>
      <c r="E118" s="34"/>
      <c r="F118" s="34"/>
      <c r="G118" s="34"/>
      <c r="H118" s="35"/>
      <c r="I118" s="42"/>
    </row>
    <row r="119" spans="1:9" x14ac:dyDescent="0.25">
      <c r="A119" s="33" t="s">
        <v>125</v>
      </c>
      <c r="B119" s="133" t="s">
        <v>126</v>
      </c>
      <c r="C119" s="133"/>
      <c r="D119" s="133"/>
      <c r="E119" s="133"/>
      <c r="F119" s="133"/>
      <c r="G119" s="133"/>
      <c r="H119" s="35"/>
      <c r="I119" s="42">
        <f>I132+I108+I109</f>
        <v>3886.9067882167315</v>
      </c>
    </row>
    <row r="120" spans="1:9" x14ac:dyDescent="0.25">
      <c r="A120" s="33"/>
      <c r="B120" s="34"/>
      <c r="C120" s="34"/>
      <c r="D120" s="34"/>
      <c r="E120" s="34"/>
      <c r="F120" s="34"/>
      <c r="G120" s="34"/>
      <c r="H120" s="35"/>
      <c r="I120" s="42"/>
    </row>
    <row r="121" spans="1:9" x14ac:dyDescent="0.25">
      <c r="A121" s="33" t="s">
        <v>127</v>
      </c>
      <c r="B121" s="133" t="s">
        <v>128</v>
      </c>
      <c r="C121" s="133"/>
      <c r="D121" s="133"/>
      <c r="E121" s="133"/>
      <c r="F121" s="133"/>
      <c r="G121" s="133"/>
      <c r="H121" s="35"/>
      <c r="I121" s="42">
        <f>I119/(1-H116)</f>
        <v>4254.9609066411949</v>
      </c>
    </row>
    <row r="122" spans="1:9" x14ac:dyDescent="0.25">
      <c r="A122" s="33"/>
      <c r="B122" s="34"/>
      <c r="C122" s="34"/>
      <c r="D122" s="34"/>
      <c r="E122" s="34"/>
      <c r="F122" s="34"/>
      <c r="G122" s="34"/>
      <c r="H122" s="35"/>
      <c r="I122" s="42"/>
    </row>
    <row r="123" spans="1:9" x14ac:dyDescent="0.25">
      <c r="A123" s="37"/>
      <c r="B123" s="134" t="s">
        <v>129</v>
      </c>
      <c r="C123" s="134"/>
      <c r="D123" s="134"/>
      <c r="E123" s="134"/>
      <c r="F123" s="134"/>
      <c r="G123" s="134"/>
      <c r="H123" s="38"/>
      <c r="I123" s="43">
        <f>I121-I119</f>
        <v>368.05411842446347</v>
      </c>
    </row>
    <row r="124" spans="1:9" x14ac:dyDescent="0.25">
      <c r="A124" s="5"/>
      <c r="B124" s="5"/>
      <c r="C124" s="5"/>
      <c r="D124" s="5"/>
      <c r="E124" s="5"/>
      <c r="F124" s="5"/>
      <c r="G124" s="5"/>
      <c r="H124" s="5"/>
      <c r="I124" s="20"/>
    </row>
    <row r="125" spans="1:9" x14ac:dyDescent="0.25">
      <c r="A125" s="129" t="s">
        <v>130</v>
      </c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25">
      <c r="A126" s="107" t="s">
        <v>131</v>
      </c>
      <c r="B126" s="107"/>
      <c r="C126" s="107"/>
      <c r="D126" s="107"/>
      <c r="E126" s="107"/>
      <c r="F126" s="107"/>
      <c r="G126" s="107"/>
      <c r="H126" s="107"/>
      <c r="I126" s="6" t="s">
        <v>34</v>
      </c>
    </row>
    <row r="127" spans="1:9" x14ac:dyDescent="0.25">
      <c r="A127" s="4" t="s">
        <v>10</v>
      </c>
      <c r="B127" s="103" t="str">
        <f>'COZINHEIRO 44H'!A21</f>
        <v>MÓDULO 1 - COMPOSIÇÃO DA REMUNERAÇÃO</v>
      </c>
      <c r="C127" s="103"/>
      <c r="D127" s="103"/>
      <c r="E127" s="103"/>
      <c r="F127" s="103"/>
      <c r="G127" s="103"/>
      <c r="H127" s="103"/>
      <c r="I127" s="21">
        <f>I29</f>
        <v>1653.95</v>
      </c>
    </row>
    <row r="128" spans="1:9" x14ac:dyDescent="0.25">
      <c r="A128" s="4" t="s">
        <v>12</v>
      </c>
      <c r="B128" s="103" t="str">
        <f>'COZINHEIRO 44H'!A31</f>
        <v>MÓDULO 2 – ENCARGOS E BENEFÍCIOS ANUAIS, MENSAIS E DIÁRIOS</v>
      </c>
      <c r="C128" s="103"/>
      <c r="D128" s="103"/>
      <c r="E128" s="103"/>
      <c r="F128" s="103"/>
      <c r="G128" s="103"/>
      <c r="H128" s="103"/>
      <c r="I128" s="21">
        <f>I66</f>
        <v>1673.1798565066665</v>
      </c>
    </row>
    <row r="129" spans="1:9" x14ac:dyDescent="0.25">
      <c r="A129" s="4" t="s">
        <v>15</v>
      </c>
      <c r="B129" s="103" t="str">
        <f>'COZINHEIRO 44H'!A68</f>
        <v>MÓDULO 3 – PROVISÃO PARA RESCISÃO</v>
      </c>
      <c r="C129" s="103"/>
      <c r="D129" s="103"/>
      <c r="E129" s="103"/>
      <c r="F129" s="103"/>
      <c r="G129" s="103"/>
      <c r="H129" s="103"/>
      <c r="I129" s="21">
        <f>I76</f>
        <v>117.595845</v>
      </c>
    </row>
    <row r="130" spans="1:9" x14ac:dyDescent="0.25">
      <c r="A130" s="4" t="s">
        <v>17</v>
      </c>
      <c r="B130" s="103" t="str">
        <f>'COZINHEIRO 44H'!A79</f>
        <v>MÓDULO 4 – CUSTO DE REPOSIÇÃO DO PROFISSIONAL AUSENTE</v>
      </c>
      <c r="C130" s="103"/>
      <c r="D130" s="103"/>
      <c r="E130" s="103"/>
      <c r="F130" s="103"/>
      <c r="G130" s="103"/>
      <c r="H130" s="103"/>
      <c r="I130" s="21">
        <f>I97</f>
        <v>33.758311874765326</v>
      </c>
    </row>
    <row r="131" spans="1:9" x14ac:dyDescent="0.25">
      <c r="A131" s="4" t="s">
        <v>39</v>
      </c>
      <c r="B131" s="103" t="str">
        <f>'COZINHEIRO 44H'!A99</f>
        <v>MÓDULO 5 – INSUMOS DIVERSOS</v>
      </c>
      <c r="C131" s="103"/>
      <c r="D131" s="103"/>
      <c r="E131" s="103"/>
      <c r="F131" s="103"/>
      <c r="G131" s="103"/>
      <c r="H131" s="103"/>
      <c r="I131" s="21">
        <f>I104</f>
        <v>55.27</v>
      </c>
    </row>
    <row r="132" spans="1:9" x14ac:dyDescent="0.25">
      <c r="A132" s="6"/>
      <c r="B132" s="107" t="s">
        <v>132</v>
      </c>
      <c r="C132" s="107"/>
      <c r="D132" s="107"/>
      <c r="E132" s="107"/>
      <c r="F132" s="107"/>
      <c r="G132" s="107"/>
      <c r="H132" s="107"/>
      <c r="I132" s="22">
        <f>SUM(I127:I131)</f>
        <v>3533.7540133814314</v>
      </c>
    </row>
    <row r="133" spans="1:9" x14ac:dyDescent="0.25">
      <c r="A133" s="4" t="s">
        <v>41</v>
      </c>
      <c r="B133" s="103" t="str">
        <f>'COZINHEIRO 44H'!A106</f>
        <v>MÓDULO 6 – CUSTOS INDIRETOS, TRIBUTOS E LUCRO</v>
      </c>
      <c r="C133" s="103"/>
      <c r="D133" s="103"/>
      <c r="E133" s="103"/>
      <c r="F133" s="103"/>
      <c r="G133" s="103"/>
      <c r="H133" s="103"/>
      <c r="I133" s="21">
        <f>I114</f>
        <v>721.20689325976343</v>
      </c>
    </row>
    <row r="134" spans="1:9" x14ac:dyDescent="0.25">
      <c r="A134" s="107" t="s">
        <v>133</v>
      </c>
      <c r="B134" s="107"/>
      <c r="C134" s="107"/>
      <c r="D134" s="107"/>
      <c r="E134" s="107"/>
      <c r="F134" s="107"/>
      <c r="G134" s="107"/>
      <c r="H134" s="107"/>
      <c r="I134" s="22">
        <f>ROUND(I132+I133,2)</f>
        <v>4254.96</v>
      </c>
    </row>
  </sheetData>
  <mergeCells count="129">
    <mergeCell ref="B130:H130"/>
    <mergeCell ref="B131:H131"/>
    <mergeCell ref="B132:H132"/>
    <mergeCell ref="B133:H133"/>
    <mergeCell ref="A134:H134"/>
    <mergeCell ref="B116:G116"/>
    <mergeCell ref="B117:G117"/>
    <mergeCell ref="B119:G119"/>
    <mergeCell ref="B121:G121"/>
    <mergeCell ref="B123:G123"/>
    <mergeCell ref="A125:I125"/>
    <mergeCell ref="A126:H126"/>
    <mergeCell ref="B127:H127"/>
    <mergeCell ref="B128:H128"/>
    <mergeCell ref="B108:G108"/>
    <mergeCell ref="B109:G109"/>
    <mergeCell ref="B110:G110"/>
    <mergeCell ref="B111:G111"/>
    <mergeCell ref="B112:G112"/>
    <mergeCell ref="B113:G113"/>
    <mergeCell ref="A114:G114"/>
    <mergeCell ref="B115:I115"/>
    <mergeCell ref="B129:H129"/>
    <mergeCell ref="A99:I99"/>
    <mergeCell ref="B100:G100"/>
    <mergeCell ref="B101:G101"/>
    <mergeCell ref="B102:G102"/>
    <mergeCell ref="B103:G103"/>
    <mergeCell ref="A104:G104"/>
    <mergeCell ref="A105:I105"/>
    <mergeCell ref="A106:I106"/>
    <mergeCell ref="B107:G107"/>
    <mergeCell ref="B90:G90"/>
    <mergeCell ref="A91:G91"/>
    <mergeCell ref="A92:I92"/>
    <mergeCell ref="A93:I93"/>
    <mergeCell ref="A94:H94"/>
    <mergeCell ref="B95:H95"/>
    <mergeCell ref="B96:H96"/>
    <mergeCell ref="A97:H97"/>
    <mergeCell ref="A98:I98"/>
    <mergeCell ref="B81:G81"/>
    <mergeCell ref="B82:G82"/>
    <mergeCell ref="B83:G83"/>
    <mergeCell ref="B84:G84"/>
    <mergeCell ref="B85:G85"/>
    <mergeCell ref="B86:G86"/>
    <mergeCell ref="A87:G87"/>
    <mergeCell ref="A88:I88"/>
    <mergeCell ref="A89:G89"/>
    <mergeCell ref="B72:G72"/>
    <mergeCell ref="B73:G73"/>
    <mergeCell ref="B74:G74"/>
    <mergeCell ref="B75:G75"/>
    <mergeCell ref="A76:G76"/>
    <mergeCell ref="A77:I77"/>
    <mergeCell ref="A78:H78"/>
    <mergeCell ref="A79:I79"/>
    <mergeCell ref="A80:G80"/>
    <mergeCell ref="B63:H63"/>
    <mergeCell ref="B64:H64"/>
    <mergeCell ref="A66:H66"/>
    <mergeCell ref="A67:I67"/>
    <mergeCell ref="A68:I68"/>
    <mergeCell ref="B69:G69"/>
    <mergeCell ref="B70:G70"/>
    <mergeCell ref="B65:H65"/>
    <mergeCell ref="B71:G71"/>
    <mergeCell ref="A53:H53"/>
    <mergeCell ref="A60:I60"/>
    <mergeCell ref="A55:I55"/>
    <mergeCell ref="B57:G57"/>
    <mergeCell ref="A58:G58"/>
    <mergeCell ref="A59:I59"/>
    <mergeCell ref="A54:I54"/>
    <mergeCell ref="A61:H61"/>
    <mergeCell ref="B62:H62"/>
    <mergeCell ref="B44:G44"/>
    <mergeCell ref="B45:G45"/>
    <mergeCell ref="A46:G46"/>
    <mergeCell ref="A47:I47"/>
    <mergeCell ref="A48:G48"/>
    <mergeCell ref="B49:G49"/>
    <mergeCell ref="B50:G50"/>
    <mergeCell ref="B51:G51"/>
    <mergeCell ref="B52:G52"/>
    <mergeCell ref="A20:I20"/>
    <mergeCell ref="A21:I21"/>
    <mergeCell ref="B22:G22"/>
    <mergeCell ref="B23:G23"/>
    <mergeCell ref="B24:G24"/>
    <mergeCell ref="B25:G25"/>
    <mergeCell ref="B26:G26"/>
    <mergeCell ref="B27:G27"/>
    <mergeCell ref="B56:G56"/>
    <mergeCell ref="B28:G28"/>
    <mergeCell ref="A29:H29"/>
    <mergeCell ref="A31:I31"/>
    <mergeCell ref="A32:G32"/>
    <mergeCell ref="B33:G33"/>
    <mergeCell ref="B34:G34"/>
    <mergeCell ref="A35:G35"/>
    <mergeCell ref="A36:I36"/>
    <mergeCell ref="A37:G37"/>
    <mergeCell ref="B38:G38"/>
    <mergeCell ref="B39:G39"/>
    <mergeCell ref="B40:G40"/>
    <mergeCell ref="B41:G41"/>
    <mergeCell ref="B42:G42"/>
    <mergeCell ref="B43:G43"/>
    <mergeCell ref="A13:B13"/>
    <mergeCell ref="C13:D13"/>
    <mergeCell ref="E13:I13"/>
    <mergeCell ref="A14:I14"/>
    <mergeCell ref="B15:H15"/>
    <mergeCell ref="B16:H16"/>
    <mergeCell ref="B17:H17"/>
    <mergeCell ref="B18:H18"/>
    <mergeCell ref="B19:H19"/>
    <mergeCell ref="A3:I3"/>
    <mergeCell ref="A5:I5"/>
    <mergeCell ref="B6:H6"/>
    <mergeCell ref="B7:H7"/>
    <mergeCell ref="B8:H8"/>
    <mergeCell ref="B9:H9"/>
    <mergeCell ref="A11:I11"/>
    <mergeCell ref="A12:B12"/>
    <mergeCell ref="C12:D12"/>
    <mergeCell ref="E12:I12"/>
  </mergeCells>
  <pageMargins left="0.31496062992126" right="0.31496062992126" top="0.31496062992126" bottom="0.31496062992126" header="0.511811023622047" footer="0.511811023622047"/>
  <pageSetup paperSize="9" scale="8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C4B20-484E-4F58-82BC-B734C503C2EC}">
  <dimension ref="A1:J134"/>
  <sheetViews>
    <sheetView view="pageBreakPreview" zoomScale="90" zoomScaleNormal="80" workbookViewId="0">
      <selection activeCell="I10" sqref="I10"/>
    </sheetView>
  </sheetViews>
  <sheetFormatPr defaultColWidth="8.7109375" defaultRowHeight="15" x14ac:dyDescent="0.25"/>
  <cols>
    <col min="1" max="1" width="7.42578125" customWidth="1"/>
    <col min="2" max="2" width="9" customWidth="1"/>
    <col min="4" max="4" width="10.28515625" customWidth="1"/>
    <col min="6" max="6" width="9.5703125" customWidth="1"/>
    <col min="7" max="7" width="13.42578125" customWidth="1"/>
    <col min="8" max="8" width="8.7109375" customWidth="1"/>
    <col min="9" max="9" width="31.28515625" customWidth="1"/>
    <col min="10" max="64" width="7.140625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x14ac:dyDescent="0.25">
      <c r="A3" s="135" t="s">
        <v>198</v>
      </c>
      <c r="B3" s="101"/>
      <c r="C3" s="101"/>
      <c r="D3" s="101"/>
      <c r="E3" s="101"/>
      <c r="F3" s="101"/>
      <c r="G3" s="101"/>
      <c r="H3" s="101"/>
      <c r="I3" s="101"/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</row>
    <row r="5" spans="1:10" x14ac:dyDescent="0.25">
      <c r="A5" s="102" t="s">
        <v>9</v>
      </c>
      <c r="B5" s="102"/>
      <c r="C5" s="102"/>
      <c r="D5" s="102"/>
      <c r="E5" s="102"/>
      <c r="F5" s="102"/>
      <c r="G5" s="102"/>
      <c r="H5" s="102"/>
      <c r="I5" s="102"/>
    </row>
    <row r="6" spans="1:10" x14ac:dyDescent="0.25">
      <c r="A6" s="4" t="s">
        <v>10</v>
      </c>
      <c r="B6" s="103" t="s">
        <v>11</v>
      </c>
      <c r="C6" s="103"/>
      <c r="D6" s="103"/>
      <c r="E6" s="103"/>
      <c r="F6" s="103"/>
      <c r="G6" s="103"/>
      <c r="H6" s="103"/>
      <c r="I6" s="12"/>
    </row>
    <row r="7" spans="1:10" x14ac:dyDescent="0.25">
      <c r="A7" s="4" t="s">
        <v>12</v>
      </c>
      <c r="B7" s="103" t="s">
        <v>13</v>
      </c>
      <c r="C7" s="103"/>
      <c r="D7" s="103"/>
      <c r="E7" s="103"/>
      <c r="F7" s="103"/>
      <c r="G7" s="103"/>
      <c r="H7" s="103"/>
      <c r="I7" s="4" t="s">
        <v>14</v>
      </c>
    </row>
    <row r="8" spans="1:10" x14ac:dyDescent="0.25">
      <c r="A8" s="4" t="s">
        <v>15</v>
      </c>
      <c r="B8" s="103" t="s">
        <v>16</v>
      </c>
      <c r="C8" s="103"/>
      <c r="D8" s="103"/>
      <c r="E8" s="103"/>
      <c r="F8" s="103"/>
      <c r="G8" s="103"/>
      <c r="H8" s="103"/>
      <c r="I8" s="4" t="s">
        <v>148</v>
      </c>
    </row>
    <row r="9" spans="1:10" x14ac:dyDescent="0.25">
      <c r="A9" s="4" t="s">
        <v>17</v>
      </c>
      <c r="B9" s="103" t="s">
        <v>18</v>
      </c>
      <c r="C9" s="103"/>
      <c r="D9" s="103"/>
      <c r="E9" s="103"/>
      <c r="F9" s="103"/>
      <c r="G9" s="103"/>
      <c r="H9" s="103"/>
      <c r="I9" s="4">
        <v>6</v>
      </c>
    </row>
    <row r="10" spans="1:10" x14ac:dyDescent="0.25">
      <c r="A10" s="5"/>
      <c r="B10" s="3"/>
      <c r="C10" s="3"/>
      <c r="D10" s="3"/>
      <c r="E10" s="3"/>
      <c r="F10" s="3"/>
      <c r="G10" s="3"/>
      <c r="H10" s="5"/>
      <c r="I10" s="5"/>
    </row>
    <row r="11" spans="1:10" x14ac:dyDescent="0.25">
      <c r="A11" s="102" t="s">
        <v>19</v>
      </c>
      <c r="B11" s="102"/>
      <c r="C11" s="102"/>
      <c r="D11" s="102"/>
      <c r="E11" s="102"/>
      <c r="F11" s="102"/>
      <c r="G11" s="102"/>
      <c r="H11" s="102"/>
      <c r="I11" s="102"/>
    </row>
    <row r="12" spans="1:10" ht="13.35" customHeight="1" x14ac:dyDescent="0.25">
      <c r="A12" s="104" t="s">
        <v>20</v>
      </c>
      <c r="B12" s="104"/>
      <c r="C12" s="104" t="s">
        <v>21</v>
      </c>
      <c r="D12" s="104"/>
      <c r="E12" s="104" t="s">
        <v>22</v>
      </c>
      <c r="F12" s="104"/>
      <c r="G12" s="104"/>
      <c r="H12" s="104"/>
      <c r="I12" s="104"/>
    </row>
    <row r="13" spans="1:10" x14ac:dyDescent="0.25">
      <c r="A13" s="104"/>
      <c r="B13" s="104"/>
      <c r="C13" s="105" t="s">
        <v>6</v>
      </c>
      <c r="D13" s="105"/>
      <c r="E13" s="104">
        <v>140</v>
      </c>
      <c r="F13" s="104"/>
      <c r="G13" s="104"/>
      <c r="H13" s="104"/>
      <c r="I13" s="104"/>
    </row>
    <row r="14" spans="1:10" x14ac:dyDescent="0.25">
      <c r="A14" s="102" t="s">
        <v>23</v>
      </c>
      <c r="B14" s="102"/>
      <c r="C14" s="102"/>
      <c r="D14" s="102"/>
      <c r="E14" s="102"/>
      <c r="F14" s="102"/>
      <c r="G14" s="102"/>
      <c r="H14" s="102"/>
      <c r="I14" s="102"/>
    </row>
    <row r="15" spans="1:10" x14ac:dyDescent="0.25">
      <c r="A15" s="4">
        <v>1</v>
      </c>
      <c r="B15" s="103" t="s">
        <v>24</v>
      </c>
      <c r="C15" s="103"/>
      <c r="D15" s="103"/>
      <c r="E15" s="103"/>
      <c r="F15" s="103"/>
      <c r="G15" s="103"/>
      <c r="H15" s="103"/>
      <c r="I15" s="45" t="s">
        <v>150</v>
      </c>
      <c r="J15" s="13"/>
    </row>
    <row r="16" spans="1:10" x14ac:dyDescent="0.25">
      <c r="A16" s="4">
        <v>2</v>
      </c>
      <c r="B16" s="103" t="s">
        <v>25</v>
      </c>
      <c r="C16" s="103"/>
      <c r="D16" s="103"/>
      <c r="E16" s="103"/>
      <c r="F16" s="103"/>
      <c r="G16" s="103"/>
      <c r="H16" s="103"/>
      <c r="I16" s="4">
        <v>5132.05</v>
      </c>
    </row>
    <row r="17" spans="1:9" x14ac:dyDescent="0.25">
      <c r="A17" s="4">
        <v>3</v>
      </c>
      <c r="B17" s="103" t="s">
        <v>26</v>
      </c>
      <c r="C17" s="103"/>
      <c r="D17" s="103"/>
      <c r="E17" s="103"/>
      <c r="F17" s="103"/>
      <c r="G17" s="103"/>
      <c r="H17" s="103"/>
      <c r="I17" s="14">
        <v>1351.36</v>
      </c>
    </row>
    <row r="18" spans="1:9" ht="26.25" x14ac:dyDescent="0.25">
      <c r="A18" s="4">
        <v>4</v>
      </c>
      <c r="B18" s="103" t="s">
        <v>27</v>
      </c>
      <c r="C18" s="103"/>
      <c r="D18" s="103"/>
      <c r="E18" s="103"/>
      <c r="F18" s="103"/>
      <c r="G18" s="103"/>
      <c r="H18" s="103"/>
      <c r="I18" s="15" t="s">
        <v>28</v>
      </c>
    </row>
    <row r="19" spans="1:9" x14ac:dyDescent="0.25">
      <c r="A19" s="4">
        <v>5</v>
      </c>
      <c r="B19" s="103" t="s">
        <v>29</v>
      </c>
      <c r="C19" s="103"/>
      <c r="D19" s="103"/>
      <c r="E19" s="103"/>
      <c r="F19" s="103"/>
      <c r="G19" s="103"/>
      <c r="H19" s="103"/>
      <c r="I19" s="12" t="s">
        <v>30</v>
      </c>
    </row>
    <row r="20" spans="1:9" x14ac:dyDescent="0.25">
      <c r="A20" s="106"/>
      <c r="B20" s="106"/>
      <c r="C20" s="106"/>
      <c r="D20" s="106"/>
      <c r="E20" s="106"/>
      <c r="F20" s="106"/>
      <c r="G20" s="106"/>
      <c r="H20" s="106"/>
      <c r="I20" s="106"/>
    </row>
    <row r="21" spans="1:9" x14ac:dyDescent="0.25">
      <c r="A21" s="102" t="s">
        <v>31</v>
      </c>
      <c r="B21" s="102"/>
      <c r="C21" s="102"/>
      <c r="D21" s="102"/>
      <c r="E21" s="102"/>
      <c r="F21" s="102"/>
      <c r="G21" s="102"/>
      <c r="H21" s="102"/>
      <c r="I21" s="102"/>
    </row>
    <row r="22" spans="1:9" x14ac:dyDescent="0.25">
      <c r="A22" s="6">
        <v>1</v>
      </c>
      <c r="B22" s="107" t="s">
        <v>32</v>
      </c>
      <c r="C22" s="107"/>
      <c r="D22" s="107"/>
      <c r="E22" s="107"/>
      <c r="F22" s="107"/>
      <c r="G22" s="107"/>
      <c r="H22" s="6" t="s">
        <v>33</v>
      </c>
      <c r="I22" s="6" t="s">
        <v>34</v>
      </c>
    </row>
    <row r="23" spans="1:9" x14ac:dyDescent="0.25">
      <c r="A23" s="6" t="s">
        <v>10</v>
      </c>
      <c r="B23" s="103" t="s">
        <v>35</v>
      </c>
      <c r="C23" s="103"/>
      <c r="D23" s="103"/>
      <c r="E23" s="103"/>
      <c r="F23" s="103"/>
      <c r="G23" s="103"/>
      <c r="H23" s="7"/>
      <c r="I23" s="16">
        <f>I17</f>
        <v>1351.36</v>
      </c>
    </row>
    <row r="24" spans="1:9" x14ac:dyDescent="0.25">
      <c r="A24" s="6" t="s">
        <v>12</v>
      </c>
      <c r="B24" s="103" t="s">
        <v>36</v>
      </c>
      <c r="C24" s="103"/>
      <c r="D24" s="103"/>
      <c r="E24" s="103"/>
      <c r="F24" s="103"/>
      <c r="G24" s="103"/>
      <c r="H24" s="8"/>
      <c r="I24" s="17">
        <v>0</v>
      </c>
    </row>
    <row r="25" spans="1:9" x14ac:dyDescent="0.25">
      <c r="A25" s="6" t="s">
        <v>15</v>
      </c>
      <c r="B25" s="103" t="s">
        <v>37</v>
      </c>
      <c r="C25" s="103"/>
      <c r="D25" s="103"/>
      <c r="E25" s="103"/>
      <c r="F25" s="103"/>
      <c r="G25" s="103"/>
      <c r="H25" s="8">
        <v>0.2</v>
      </c>
      <c r="I25" s="18">
        <f>H25*1320</f>
        <v>264</v>
      </c>
    </row>
    <row r="26" spans="1:9" x14ac:dyDescent="0.25">
      <c r="A26" s="6" t="s">
        <v>17</v>
      </c>
      <c r="B26" s="103" t="s">
        <v>38</v>
      </c>
      <c r="C26" s="103"/>
      <c r="D26" s="103"/>
      <c r="E26" s="103"/>
      <c r="F26" s="103"/>
      <c r="G26" s="103"/>
      <c r="H26" s="8"/>
      <c r="I26" s="18">
        <v>0</v>
      </c>
    </row>
    <row r="27" spans="1:9" x14ac:dyDescent="0.25">
      <c r="A27" s="6" t="s">
        <v>39</v>
      </c>
      <c r="B27" s="103" t="s">
        <v>40</v>
      </c>
      <c r="C27" s="103"/>
      <c r="D27" s="103"/>
      <c r="E27" s="103"/>
      <c r="F27" s="103"/>
      <c r="G27" s="103"/>
      <c r="H27" s="8"/>
      <c r="I27" s="18">
        <v>0</v>
      </c>
    </row>
    <row r="28" spans="1:9" x14ac:dyDescent="0.25">
      <c r="A28" s="6" t="s">
        <v>41</v>
      </c>
      <c r="B28" s="103" t="s">
        <v>44</v>
      </c>
      <c r="C28" s="103"/>
      <c r="D28" s="103"/>
      <c r="E28" s="103"/>
      <c r="F28" s="103"/>
      <c r="G28" s="103"/>
      <c r="H28" s="8"/>
      <c r="I28" s="18">
        <v>0</v>
      </c>
    </row>
    <row r="29" spans="1:9" x14ac:dyDescent="0.25">
      <c r="A29" s="107" t="s">
        <v>45</v>
      </c>
      <c r="B29" s="107"/>
      <c r="C29" s="107"/>
      <c r="D29" s="107"/>
      <c r="E29" s="107"/>
      <c r="F29" s="107"/>
      <c r="G29" s="107"/>
      <c r="H29" s="107"/>
      <c r="I29" s="19">
        <f>SUM(I23:I28)</f>
        <v>1615.36</v>
      </c>
    </row>
    <row r="30" spans="1:9" x14ac:dyDescent="0.25">
      <c r="A30" s="9"/>
      <c r="B30" s="9"/>
      <c r="C30" s="9"/>
      <c r="D30" s="9"/>
      <c r="E30" s="9"/>
      <c r="F30" s="9"/>
      <c r="G30" s="9"/>
      <c r="H30" s="9"/>
      <c r="I30" s="20"/>
    </row>
    <row r="31" spans="1:9" x14ac:dyDescent="0.25">
      <c r="A31" s="102" t="s">
        <v>46</v>
      </c>
      <c r="B31" s="102"/>
      <c r="C31" s="102"/>
      <c r="D31" s="102"/>
      <c r="E31" s="102"/>
      <c r="F31" s="102"/>
      <c r="G31" s="102"/>
      <c r="H31" s="102"/>
      <c r="I31" s="102"/>
    </row>
    <row r="32" spans="1:9" x14ac:dyDescent="0.25">
      <c r="A32" s="107" t="s">
        <v>47</v>
      </c>
      <c r="B32" s="107"/>
      <c r="C32" s="107"/>
      <c r="D32" s="107"/>
      <c r="E32" s="107"/>
      <c r="F32" s="107"/>
      <c r="G32" s="107"/>
      <c r="H32" s="6" t="s">
        <v>33</v>
      </c>
      <c r="I32" s="6" t="s">
        <v>34</v>
      </c>
    </row>
    <row r="33" spans="1:9" x14ac:dyDescent="0.25">
      <c r="A33" s="6" t="s">
        <v>10</v>
      </c>
      <c r="B33" s="103" t="s">
        <v>48</v>
      </c>
      <c r="C33" s="103"/>
      <c r="D33" s="103"/>
      <c r="E33" s="103"/>
      <c r="F33" s="103"/>
      <c r="G33" s="103"/>
      <c r="H33" s="10">
        <v>8.3299999999999999E-2</v>
      </c>
      <c r="I33" s="21">
        <f>I29*H33</f>
        <v>134.55948799999999</v>
      </c>
    </row>
    <row r="34" spans="1:9" x14ac:dyDescent="0.25">
      <c r="A34" s="6" t="s">
        <v>12</v>
      </c>
      <c r="B34" s="103" t="s">
        <v>49</v>
      </c>
      <c r="C34" s="103"/>
      <c r="D34" s="103"/>
      <c r="E34" s="103"/>
      <c r="F34" s="103"/>
      <c r="G34" s="103"/>
      <c r="H34" s="10">
        <v>0.1111</v>
      </c>
      <c r="I34" s="21">
        <f>I29*H34</f>
        <v>179.46649600000001</v>
      </c>
    </row>
    <row r="35" spans="1:9" x14ac:dyDescent="0.25">
      <c r="A35" s="107" t="s">
        <v>50</v>
      </c>
      <c r="B35" s="107"/>
      <c r="C35" s="107"/>
      <c r="D35" s="107"/>
      <c r="E35" s="107"/>
      <c r="F35" s="107"/>
      <c r="G35" s="107"/>
      <c r="H35" s="11">
        <f>SUM(H33:H34)</f>
        <v>0.19440000000000002</v>
      </c>
      <c r="I35" s="22">
        <f>SUM(I33:I34)</f>
        <v>314.02598399999999</v>
      </c>
    </row>
    <row r="36" spans="1:9" x14ac:dyDescent="0.25">
      <c r="A36" s="111"/>
      <c r="B36" s="111"/>
      <c r="C36" s="111"/>
      <c r="D36" s="111"/>
      <c r="E36" s="111"/>
      <c r="F36" s="111"/>
      <c r="G36" s="111"/>
      <c r="H36" s="111"/>
      <c r="I36" s="111"/>
    </row>
    <row r="37" spans="1:9" x14ac:dyDescent="0.25">
      <c r="A37" s="107" t="s">
        <v>51</v>
      </c>
      <c r="B37" s="107"/>
      <c r="C37" s="107"/>
      <c r="D37" s="107"/>
      <c r="E37" s="107"/>
      <c r="F37" s="107"/>
      <c r="G37" s="107"/>
      <c r="H37" s="6" t="s">
        <v>33</v>
      </c>
      <c r="I37" s="6" t="s">
        <v>34</v>
      </c>
    </row>
    <row r="38" spans="1:9" x14ac:dyDescent="0.25">
      <c r="A38" s="6" t="s">
        <v>10</v>
      </c>
      <c r="B38" s="103" t="s">
        <v>52</v>
      </c>
      <c r="C38" s="103"/>
      <c r="D38" s="103"/>
      <c r="E38" s="103"/>
      <c r="F38" s="103"/>
      <c r="G38" s="103"/>
      <c r="H38" s="10">
        <v>0.2</v>
      </c>
      <c r="I38" s="21">
        <f>(I29+I35)*H38</f>
        <v>385.87719680000004</v>
      </c>
    </row>
    <row r="39" spans="1:9" x14ac:dyDescent="0.25">
      <c r="A39" s="6" t="s">
        <v>12</v>
      </c>
      <c r="B39" s="103" t="s">
        <v>53</v>
      </c>
      <c r="C39" s="103"/>
      <c r="D39" s="103"/>
      <c r="E39" s="103"/>
      <c r="F39" s="103"/>
      <c r="G39" s="103"/>
      <c r="H39" s="10">
        <v>2.5000000000000001E-2</v>
      </c>
      <c r="I39" s="21">
        <f>(I29+I35)*H39</f>
        <v>48.234649600000004</v>
      </c>
    </row>
    <row r="40" spans="1:9" x14ac:dyDescent="0.25">
      <c r="A40" s="6" t="s">
        <v>15</v>
      </c>
      <c r="B40" s="103" t="s">
        <v>54</v>
      </c>
      <c r="C40" s="103"/>
      <c r="D40" s="103"/>
      <c r="E40" s="103"/>
      <c r="F40" s="103"/>
      <c r="G40" s="103"/>
      <c r="H40" s="10">
        <v>0.03</v>
      </c>
      <c r="I40" s="21">
        <f>(I29+I35)*H40</f>
        <v>57.881579519999995</v>
      </c>
    </row>
    <row r="41" spans="1:9" x14ac:dyDescent="0.25">
      <c r="A41" s="6" t="s">
        <v>17</v>
      </c>
      <c r="B41" s="103" t="s">
        <v>55</v>
      </c>
      <c r="C41" s="103"/>
      <c r="D41" s="103"/>
      <c r="E41" s="103"/>
      <c r="F41" s="103"/>
      <c r="G41" s="103"/>
      <c r="H41" s="10">
        <v>1.4999999999999999E-2</v>
      </c>
      <c r="I41" s="21">
        <f>(I29+I35)*H41</f>
        <v>28.940789759999998</v>
      </c>
    </row>
    <row r="42" spans="1:9" x14ac:dyDescent="0.25">
      <c r="A42" s="6" t="s">
        <v>39</v>
      </c>
      <c r="B42" s="103" t="s">
        <v>56</v>
      </c>
      <c r="C42" s="103"/>
      <c r="D42" s="103"/>
      <c r="E42" s="103"/>
      <c r="F42" s="103"/>
      <c r="G42" s="103"/>
      <c r="H42" s="10">
        <v>0.01</v>
      </c>
      <c r="I42" s="21">
        <f>(I29+I35)*H42</f>
        <v>19.29385984</v>
      </c>
    </row>
    <row r="43" spans="1:9" x14ac:dyDescent="0.25">
      <c r="A43" s="6" t="s">
        <v>41</v>
      </c>
      <c r="B43" s="103" t="s">
        <v>57</v>
      </c>
      <c r="C43" s="103"/>
      <c r="D43" s="103"/>
      <c r="E43" s="103"/>
      <c r="F43" s="103"/>
      <c r="G43" s="103"/>
      <c r="H43" s="10">
        <v>6.0000000000000001E-3</v>
      </c>
      <c r="I43" s="21">
        <f>(I29+I35)*H43</f>
        <v>11.576315903999999</v>
      </c>
    </row>
    <row r="44" spans="1:9" x14ac:dyDescent="0.25">
      <c r="A44" s="6" t="s">
        <v>43</v>
      </c>
      <c r="B44" s="103" t="s">
        <v>58</v>
      </c>
      <c r="C44" s="103"/>
      <c r="D44" s="103"/>
      <c r="E44" s="103"/>
      <c r="F44" s="103"/>
      <c r="G44" s="103"/>
      <c r="H44" s="10">
        <v>2E-3</v>
      </c>
      <c r="I44" s="21">
        <f>(I29+I35)*H44</f>
        <v>3.8587719680000001</v>
      </c>
    </row>
    <row r="45" spans="1:9" x14ac:dyDescent="0.25">
      <c r="A45" s="6" t="s">
        <v>59</v>
      </c>
      <c r="B45" s="103" t="s">
        <v>60</v>
      </c>
      <c r="C45" s="103"/>
      <c r="D45" s="103"/>
      <c r="E45" s="103"/>
      <c r="F45" s="103"/>
      <c r="G45" s="103"/>
      <c r="H45" s="10">
        <v>0.08</v>
      </c>
      <c r="I45" s="21">
        <f>(I29+I35)*H45</f>
        <v>154.35087872</v>
      </c>
    </row>
    <row r="46" spans="1:9" x14ac:dyDescent="0.25">
      <c r="A46" s="107" t="s">
        <v>61</v>
      </c>
      <c r="B46" s="107"/>
      <c r="C46" s="107"/>
      <c r="D46" s="107"/>
      <c r="E46" s="107"/>
      <c r="F46" s="107"/>
      <c r="G46" s="107"/>
      <c r="H46" s="11">
        <f>SUM(H38:H45)</f>
        <v>0.36800000000000005</v>
      </c>
      <c r="I46" s="22">
        <f>SUM(I38:I45)</f>
        <v>710.01404211200008</v>
      </c>
    </row>
    <row r="47" spans="1:9" x14ac:dyDescent="0.25">
      <c r="A47" s="111"/>
      <c r="B47" s="111"/>
      <c r="C47" s="111"/>
      <c r="D47" s="111"/>
      <c r="E47" s="111"/>
      <c r="F47" s="111"/>
      <c r="G47" s="111"/>
      <c r="H47" s="111"/>
      <c r="I47" s="111"/>
    </row>
    <row r="48" spans="1:9" x14ac:dyDescent="0.25">
      <c r="A48" s="107" t="s">
        <v>62</v>
      </c>
      <c r="B48" s="107"/>
      <c r="C48" s="107"/>
      <c r="D48" s="107"/>
      <c r="E48" s="107"/>
      <c r="F48" s="107"/>
      <c r="G48" s="107"/>
      <c r="H48" s="11"/>
      <c r="I48" s="6" t="s">
        <v>34</v>
      </c>
    </row>
    <row r="49" spans="1:9" x14ac:dyDescent="0.25">
      <c r="A49" s="6" t="s">
        <v>10</v>
      </c>
      <c r="B49" s="112" t="s">
        <v>63</v>
      </c>
      <c r="C49" s="112"/>
      <c r="D49" s="112"/>
      <c r="E49" s="112"/>
      <c r="F49" s="112"/>
      <c r="G49" s="112"/>
      <c r="H49" s="90">
        <f>'COZINHEIRO 44H'!H49</f>
        <v>5</v>
      </c>
      <c r="I49" s="18">
        <f>(5*2*22)-0.06*I23</f>
        <v>138.91840000000002</v>
      </c>
    </row>
    <row r="50" spans="1:9" x14ac:dyDescent="0.25">
      <c r="A50" s="6" t="s">
        <v>12</v>
      </c>
      <c r="B50" s="112" t="s">
        <v>65</v>
      </c>
      <c r="C50" s="112"/>
      <c r="D50" s="112"/>
      <c r="E50" s="112"/>
      <c r="F50" s="112"/>
      <c r="G50" s="112"/>
      <c r="H50" s="4" t="s">
        <v>64</v>
      </c>
      <c r="I50" s="18">
        <f>'COZINHEIRO 44H'!I50</f>
        <v>412.05</v>
      </c>
    </row>
    <row r="51" spans="1:9" x14ac:dyDescent="0.25">
      <c r="A51" s="86" t="s">
        <v>15</v>
      </c>
      <c r="B51" s="113" t="s">
        <v>66</v>
      </c>
      <c r="C51" s="113"/>
      <c r="D51" s="113"/>
      <c r="E51" s="113"/>
      <c r="F51" s="113"/>
      <c r="G51" s="113"/>
      <c r="H51" s="87" t="s">
        <v>64</v>
      </c>
      <c r="I51" s="88">
        <v>70</v>
      </c>
    </row>
    <row r="52" spans="1:9" x14ac:dyDescent="0.25">
      <c r="A52" s="6" t="s">
        <v>17</v>
      </c>
      <c r="B52" s="112" t="s">
        <v>67</v>
      </c>
      <c r="C52" s="112"/>
      <c r="D52" s="112"/>
      <c r="E52" s="112"/>
      <c r="F52" s="112"/>
      <c r="G52" s="112"/>
      <c r="H52" s="4" t="s">
        <v>64</v>
      </c>
      <c r="I52" s="18">
        <f>(I23*26)*0.002/12</f>
        <v>5.8558933333333334</v>
      </c>
    </row>
    <row r="53" spans="1:9" x14ac:dyDescent="0.25">
      <c r="A53" s="107" t="s">
        <v>68</v>
      </c>
      <c r="B53" s="107"/>
      <c r="C53" s="107"/>
      <c r="D53" s="107"/>
      <c r="E53" s="107"/>
      <c r="F53" s="107"/>
      <c r="G53" s="107"/>
      <c r="H53" s="107"/>
      <c r="I53" s="22">
        <f>SUM(I49:I52)</f>
        <v>626.82429333333334</v>
      </c>
    </row>
    <row r="54" spans="1:9" x14ac:dyDescent="0.25">
      <c r="A54" s="120"/>
      <c r="B54" s="121"/>
      <c r="C54" s="121"/>
      <c r="D54" s="121"/>
      <c r="E54" s="121"/>
      <c r="F54" s="121"/>
      <c r="G54" s="121"/>
      <c r="H54" s="121"/>
      <c r="I54" s="122"/>
    </row>
    <row r="55" spans="1:9" x14ac:dyDescent="0.25">
      <c r="A55" s="115" t="s">
        <v>190</v>
      </c>
      <c r="B55" s="115"/>
      <c r="C55" s="115"/>
      <c r="D55" s="115"/>
      <c r="E55" s="115"/>
      <c r="F55" s="115"/>
      <c r="G55" s="115"/>
      <c r="H55" s="115"/>
      <c r="I55" s="115"/>
    </row>
    <row r="56" spans="1:9" x14ac:dyDescent="0.25">
      <c r="A56" s="6" t="s">
        <v>10</v>
      </c>
      <c r="B56" s="108" t="s">
        <v>42</v>
      </c>
      <c r="C56" s="109"/>
      <c r="D56" s="109"/>
      <c r="E56" s="109"/>
      <c r="F56" s="109"/>
      <c r="G56" s="110"/>
      <c r="H56" s="8"/>
      <c r="I56" s="18">
        <v>0</v>
      </c>
    </row>
    <row r="57" spans="1:9" x14ac:dyDescent="0.25">
      <c r="A57" s="6" t="s">
        <v>12</v>
      </c>
      <c r="B57" s="108" t="s">
        <v>191</v>
      </c>
      <c r="C57" s="109"/>
      <c r="D57" s="109"/>
      <c r="E57" s="109"/>
      <c r="F57" s="109"/>
      <c r="G57" s="110"/>
      <c r="H57" s="8"/>
      <c r="I57" s="18">
        <v>0</v>
      </c>
    </row>
    <row r="58" spans="1:9" x14ac:dyDescent="0.25">
      <c r="A58" s="116" t="s">
        <v>194</v>
      </c>
      <c r="B58" s="116"/>
      <c r="C58" s="116"/>
      <c r="D58" s="116"/>
      <c r="E58" s="116"/>
      <c r="F58" s="116"/>
      <c r="G58" s="116"/>
      <c r="H58" s="8"/>
      <c r="I58" s="18">
        <f>SUM(I56:I57)</f>
        <v>0</v>
      </c>
    </row>
    <row r="59" spans="1:9" x14ac:dyDescent="0.25">
      <c r="A59" s="111"/>
      <c r="B59" s="111"/>
      <c r="C59" s="111"/>
      <c r="D59" s="111"/>
      <c r="E59" s="111"/>
      <c r="F59" s="111"/>
      <c r="G59" s="111"/>
      <c r="H59" s="111"/>
      <c r="I59" s="111"/>
    </row>
    <row r="60" spans="1:9" ht="27.75" customHeight="1" x14ac:dyDescent="0.25">
      <c r="A60" s="114" t="s">
        <v>195</v>
      </c>
      <c r="B60" s="114"/>
      <c r="C60" s="114"/>
      <c r="D60" s="114"/>
      <c r="E60" s="114"/>
      <c r="F60" s="114"/>
      <c r="G60" s="114"/>
      <c r="H60" s="114"/>
      <c r="I60" s="114"/>
    </row>
    <row r="61" spans="1:9" ht="30" customHeight="1" x14ac:dyDescent="0.25">
      <c r="A61" s="123" t="s">
        <v>196</v>
      </c>
      <c r="B61" s="123"/>
      <c r="C61" s="123"/>
      <c r="D61" s="123"/>
      <c r="E61" s="123"/>
      <c r="F61" s="123"/>
      <c r="G61" s="123"/>
      <c r="H61" s="123"/>
      <c r="I61" s="91" t="s">
        <v>34</v>
      </c>
    </row>
    <row r="62" spans="1:9" x14ac:dyDescent="0.25">
      <c r="A62" s="6" t="s">
        <v>69</v>
      </c>
      <c r="B62" s="104" t="s">
        <v>70</v>
      </c>
      <c r="C62" s="104"/>
      <c r="D62" s="104"/>
      <c r="E62" s="104"/>
      <c r="F62" s="104"/>
      <c r="G62" s="104"/>
      <c r="H62" s="104"/>
      <c r="I62" s="21">
        <f>I35</f>
        <v>314.02598399999999</v>
      </c>
    </row>
    <row r="63" spans="1:9" x14ac:dyDescent="0.25">
      <c r="A63" s="6" t="s">
        <v>71</v>
      </c>
      <c r="B63" s="104" t="s">
        <v>72</v>
      </c>
      <c r="C63" s="104"/>
      <c r="D63" s="104"/>
      <c r="E63" s="104"/>
      <c r="F63" s="104"/>
      <c r="G63" s="104"/>
      <c r="H63" s="104"/>
      <c r="I63" s="21">
        <f>I46</f>
        <v>710.01404211200008</v>
      </c>
    </row>
    <row r="64" spans="1:9" x14ac:dyDescent="0.25">
      <c r="A64" s="6" t="s">
        <v>73</v>
      </c>
      <c r="B64" s="104" t="s">
        <v>74</v>
      </c>
      <c r="C64" s="104"/>
      <c r="D64" s="104"/>
      <c r="E64" s="104"/>
      <c r="F64" s="104"/>
      <c r="G64" s="104"/>
      <c r="H64" s="104"/>
      <c r="I64" s="21">
        <f>I53</f>
        <v>626.82429333333334</v>
      </c>
    </row>
    <row r="65" spans="1:9" x14ac:dyDescent="0.25">
      <c r="A65" s="6" t="s">
        <v>192</v>
      </c>
      <c r="B65" s="124" t="s">
        <v>193</v>
      </c>
      <c r="C65" s="125"/>
      <c r="D65" s="125"/>
      <c r="E65" s="125"/>
      <c r="F65" s="125"/>
      <c r="G65" s="125"/>
      <c r="H65" s="126"/>
      <c r="I65" s="21">
        <f>I58</f>
        <v>0</v>
      </c>
    </row>
    <row r="66" spans="1:9" x14ac:dyDescent="0.25">
      <c r="A66" s="120" t="s">
        <v>75</v>
      </c>
      <c r="B66" s="121"/>
      <c r="C66" s="121"/>
      <c r="D66" s="121"/>
      <c r="E66" s="121"/>
      <c r="F66" s="121"/>
      <c r="G66" s="121"/>
      <c r="H66" s="122"/>
      <c r="I66" s="22">
        <f>SUM(I62:I65)</f>
        <v>1650.8643194453334</v>
      </c>
    </row>
    <row r="67" spans="1:9" x14ac:dyDescent="0.25">
      <c r="A67" s="111"/>
      <c r="B67" s="111"/>
      <c r="C67" s="111"/>
      <c r="D67" s="111"/>
      <c r="E67" s="111"/>
      <c r="F67" s="111"/>
      <c r="G67" s="111"/>
      <c r="H67" s="111"/>
      <c r="I67" s="111"/>
    </row>
    <row r="68" spans="1:9" x14ac:dyDescent="0.25">
      <c r="A68" s="102" t="s">
        <v>76</v>
      </c>
      <c r="B68" s="102"/>
      <c r="C68" s="102"/>
      <c r="D68" s="102"/>
      <c r="E68" s="102"/>
      <c r="F68" s="102"/>
      <c r="G68" s="102"/>
      <c r="H68" s="102"/>
      <c r="I68" s="102"/>
    </row>
    <row r="69" spans="1:9" x14ac:dyDescent="0.25">
      <c r="A69" s="6">
        <v>3</v>
      </c>
      <c r="B69" s="107" t="s">
        <v>77</v>
      </c>
      <c r="C69" s="107"/>
      <c r="D69" s="107"/>
      <c r="E69" s="107"/>
      <c r="F69" s="107"/>
      <c r="G69" s="107"/>
      <c r="H69" s="6" t="s">
        <v>33</v>
      </c>
      <c r="I69" s="6" t="s">
        <v>34</v>
      </c>
    </row>
    <row r="70" spans="1:9" ht="27.95" customHeight="1" x14ac:dyDescent="0.25">
      <c r="A70" s="6" t="s">
        <v>10</v>
      </c>
      <c r="B70" s="103" t="s">
        <v>78</v>
      </c>
      <c r="C70" s="103"/>
      <c r="D70" s="103"/>
      <c r="E70" s="103"/>
      <c r="F70" s="103"/>
      <c r="G70" s="103"/>
      <c r="H70" s="10">
        <v>4.1999999999999997E-3</v>
      </c>
      <c r="I70" s="21">
        <f>I29*H70</f>
        <v>6.7845119999999994</v>
      </c>
    </row>
    <row r="71" spans="1:9" x14ac:dyDescent="0.25">
      <c r="A71" s="6" t="s">
        <v>12</v>
      </c>
      <c r="B71" s="103" t="s">
        <v>79</v>
      </c>
      <c r="C71" s="103"/>
      <c r="D71" s="103"/>
      <c r="E71" s="103"/>
      <c r="F71" s="103"/>
      <c r="G71" s="103"/>
      <c r="H71" s="10">
        <v>2.9999999999999997E-4</v>
      </c>
      <c r="I71" s="21">
        <f>I29*H71</f>
        <v>0.48460799999999993</v>
      </c>
    </row>
    <row r="72" spans="1:9" x14ac:dyDescent="0.25">
      <c r="A72" s="6" t="s">
        <v>15</v>
      </c>
      <c r="B72" s="103" t="s">
        <v>80</v>
      </c>
      <c r="C72" s="103"/>
      <c r="D72" s="103"/>
      <c r="E72" s="103"/>
      <c r="F72" s="103"/>
      <c r="G72" s="103"/>
      <c r="H72" s="10">
        <v>1E-4</v>
      </c>
      <c r="I72" s="21">
        <f>I29*H72</f>
        <v>0.16153599999999999</v>
      </c>
    </row>
    <row r="73" spans="1:9" x14ac:dyDescent="0.25">
      <c r="A73" s="6" t="s">
        <v>17</v>
      </c>
      <c r="B73" s="103" t="s">
        <v>81</v>
      </c>
      <c r="C73" s="103"/>
      <c r="D73" s="103"/>
      <c r="E73" s="103"/>
      <c r="F73" s="103"/>
      <c r="G73" s="103"/>
      <c r="H73" s="10">
        <v>1.9400000000000001E-2</v>
      </c>
      <c r="I73" s="21">
        <f>I29*H73</f>
        <v>31.337983999999999</v>
      </c>
    </row>
    <row r="74" spans="1:9" x14ac:dyDescent="0.25">
      <c r="A74" s="23" t="s">
        <v>39</v>
      </c>
      <c r="B74" s="127" t="s">
        <v>82</v>
      </c>
      <c r="C74" s="127"/>
      <c r="D74" s="127"/>
      <c r="E74" s="127"/>
      <c r="F74" s="127"/>
      <c r="G74" s="127"/>
      <c r="H74" s="10">
        <v>7.1000000000000004E-3</v>
      </c>
      <c r="I74" s="21">
        <f>I29*H74</f>
        <v>11.469056</v>
      </c>
    </row>
    <row r="75" spans="1:9" x14ac:dyDescent="0.25">
      <c r="A75" s="6" t="s">
        <v>41</v>
      </c>
      <c r="B75" s="103" t="s">
        <v>83</v>
      </c>
      <c r="C75" s="103"/>
      <c r="D75" s="103"/>
      <c r="E75" s="103"/>
      <c r="F75" s="103"/>
      <c r="G75" s="103"/>
      <c r="H75" s="10">
        <v>0.04</v>
      </c>
      <c r="I75" s="21">
        <f>I29*H75</f>
        <v>64.614400000000003</v>
      </c>
    </row>
    <row r="76" spans="1:9" x14ac:dyDescent="0.25">
      <c r="A76" s="107" t="s">
        <v>84</v>
      </c>
      <c r="B76" s="107"/>
      <c r="C76" s="107"/>
      <c r="D76" s="107"/>
      <c r="E76" s="107"/>
      <c r="F76" s="107"/>
      <c r="G76" s="107"/>
      <c r="H76" s="11">
        <f>SUM(H70:H75)</f>
        <v>7.1099999999999997E-2</v>
      </c>
      <c r="I76" s="22">
        <f>SUM(I70:I75)</f>
        <v>114.852096</v>
      </c>
    </row>
    <row r="77" spans="1:9" x14ac:dyDescent="0.25">
      <c r="A77" s="128"/>
      <c r="B77" s="128"/>
      <c r="C77" s="128"/>
      <c r="D77" s="128"/>
      <c r="E77" s="128"/>
      <c r="F77" s="128"/>
      <c r="G77" s="128"/>
      <c r="H77" s="128"/>
      <c r="I77" s="128"/>
    </row>
    <row r="78" spans="1:9" x14ac:dyDescent="0.25">
      <c r="A78" s="107" t="s">
        <v>85</v>
      </c>
      <c r="B78" s="107"/>
      <c r="C78" s="107"/>
      <c r="D78" s="107"/>
      <c r="E78" s="107"/>
      <c r="F78" s="107"/>
      <c r="G78" s="107"/>
      <c r="H78" s="107"/>
      <c r="I78" s="39">
        <f>(I29+I66+I76)</f>
        <v>3381.0764154453332</v>
      </c>
    </row>
    <row r="79" spans="1:9" x14ac:dyDescent="0.25">
      <c r="A79" s="102" t="s">
        <v>86</v>
      </c>
      <c r="B79" s="102"/>
      <c r="C79" s="102"/>
      <c r="D79" s="102"/>
      <c r="E79" s="102"/>
      <c r="F79" s="102"/>
      <c r="G79" s="102"/>
      <c r="H79" s="102"/>
      <c r="I79" s="102"/>
    </row>
    <row r="80" spans="1:9" x14ac:dyDescent="0.25">
      <c r="A80" s="107" t="s">
        <v>87</v>
      </c>
      <c r="B80" s="107"/>
      <c r="C80" s="107"/>
      <c r="D80" s="107"/>
      <c r="E80" s="107"/>
      <c r="F80" s="107"/>
      <c r="G80" s="107"/>
      <c r="H80" s="6" t="s">
        <v>33</v>
      </c>
      <c r="I80" s="6" t="s">
        <v>34</v>
      </c>
    </row>
    <row r="81" spans="1:9" x14ac:dyDescent="0.25">
      <c r="A81" s="6" t="s">
        <v>10</v>
      </c>
      <c r="B81" s="103" t="s">
        <v>88</v>
      </c>
      <c r="C81" s="103"/>
      <c r="D81" s="103"/>
      <c r="E81" s="103"/>
      <c r="F81" s="103"/>
      <c r="G81" s="103"/>
      <c r="H81" s="10">
        <f>'COZINHEIRO 44H'!H81</f>
        <v>0</v>
      </c>
      <c r="I81" s="21">
        <f>I78*H81</f>
        <v>0</v>
      </c>
    </row>
    <row r="82" spans="1:9" x14ac:dyDescent="0.25">
      <c r="A82" s="6" t="s">
        <v>12</v>
      </c>
      <c r="B82" s="103" t="s">
        <v>89</v>
      </c>
      <c r="C82" s="103"/>
      <c r="D82" s="103"/>
      <c r="E82" s="103"/>
      <c r="F82" s="103"/>
      <c r="G82" s="103"/>
      <c r="H82" s="10">
        <v>8.2000000000000007E-3</v>
      </c>
      <c r="I82" s="21">
        <f>I78*H82</f>
        <v>27.724826606651735</v>
      </c>
    </row>
    <row r="83" spans="1:9" x14ac:dyDescent="0.25">
      <c r="A83" s="6" t="s">
        <v>15</v>
      </c>
      <c r="B83" s="103" t="s">
        <v>90</v>
      </c>
      <c r="C83" s="103"/>
      <c r="D83" s="103"/>
      <c r="E83" s="103"/>
      <c r="F83" s="103"/>
      <c r="G83" s="103"/>
      <c r="H83" s="10">
        <v>2.0000000000000001E-4</v>
      </c>
      <c r="I83" s="21">
        <f>I78*H83</f>
        <v>0.67621528308906664</v>
      </c>
    </row>
    <row r="84" spans="1:9" x14ac:dyDescent="0.25">
      <c r="A84" s="6" t="s">
        <v>17</v>
      </c>
      <c r="B84" s="103" t="s">
        <v>91</v>
      </c>
      <c r="C84" s="103"/>
      <c r="D84" s="103"/>
      <c r="E84" s="103"/>
      <c r="F84" s="103"/>
      <c r="G84" s="103"/>
      <c r="H84" s="10">
        <v>2.9999999999999997E-4</v>
      </c>
      <c r="I84" s="21">
        <f>I78*H84</f>
        <v>1.0143229246335999</v>
      </c>
    </row>
    <row r="85" spans="1:9" x14ac:dyDescent="0.25">
      <c r="A85" s="6" t="s">
        <v>39</v>
      </c>
      <c r="B85" s="103" t="s">
        <v>92</v>
      </c>
      <c r="C85" s="103"/>
      <c r="D85" s="103"/>
      <c r="E85" s="103"/>
      <c r="F85" s="103"/>
      <c r="G85" s="103"/>
      <c r="H85" s="10">
        <v>1.1000000000000001E-3</v>
      </c>
      <c r="I85" s="21">
        <f>I78*H85</f>
        <v>3.7191840569898669</v>
      </c>
    </row>
    <row r="86" spans="1:9" x14ac:dyDescent="0.25">
      <c r="A86" s="6" t="s">
        <v>41</v>
      </c>
      <c r="B86" s="103" t="s">
        <v>93</v>
      </c>
      <c r="C86" s="103"/>
      <c r="D86" s="103"/>
      <c r="E86" s="103"/>
      <c r="F86" s="103"/>
      <c r="G86" s="103"/>
      <c r="H86" s="10">
        <v>0</v>
      </c>
      <c r="I86" s="21">
        <f>I78*H86</f>
        <v>0</v>
      </c>
    </row>
    <row r="87" spans="1:9" x14ac:dyDescent="0.25">
      <c r="A87" s="107" t="s">
        <v>94</v>
      </c>
      <c r="B87" s="107"/>
      <c r="C87" s="107"/>
      <c r="D87" s="107"/>
      <c r="E87" s="107"/>
      <c r="F87" s="107"/>
      <c r="G87" s="107"/>
      <c r="H87" s="11">
        <f>SUM(H81:H86)</f>
        <v>9.8000000000000014E-3</v>
      </c>
      <c r="I87" s="22">
        <f>SUM(I81:I86)</f>
        <v>33.134548871364267</v>
      </c>
    </row>
    <row r="88" spans="1:9" x14ac:dyDescent="0.25">
      <c r="A88" s="111"/>
      <c r="B88" s="111"/>
      <c r="C88" s="111"/>
      <c r="D88" s="111"/>
      <c r="E88" s="111"/>
      <c r="F88" s="111"/>
      <c r="G88" s="111"/>
      <c r="H88" s="111"/>
      <c r="I88" s="111"/>
    </row>
    <row r="89" spans="1:9" x14ac:dyDescent="0.25">
      <c r="A89" s="107" t="s">
        <v>95</v>
      </c>
      <c r="B89" s="107"/>
      <c r="C89" s="107"/>
      <c r="D89" s="107"/>
      <c r="E89" s="107"/>
      <c r="F89" s="107"/>
      <c r="G89" s="107"/>
      <c r="H89" s="6" t="s">
        <v>33</v>
      </c>
      <c r="I89" s="6" t="s">
        <v>34</v>
      </c>
    </row>
    <row r="90" spans="1:9" x14ac:dyDescent="0.25">
      <c r="A90" s="6" t="s">
        <v>10</v>
      </c>
      <c r="B90" s="103" t="s">
        <v>96</v>
      </c>
      <c r="C90" s="103"/>
      <c r="D90" s="103"/>
      <c r="E90" s="103"/>
      <c r="F90" s="103"/>
      <c r="G90" s="103"/>
      <c r="H90" s="10">
        <v>0</v>
      </c>
      <c r="I90" s="21">
        <f>I29*H90</f>
        <v>0</v>
      </c>
    </row>
    <row r="91" spans="1:9" x14ac:dyDescent="0.25">
      <c r="A91" s="107" t="s">
        <v>97</v>
      </c>
      <c r="B91" s="107"/>
      <c r="C91" s="107"/>
      <c r="D91" s="107"/>
      <c r="E91" s="107"/>
      <c r="F91" s="107"/>
      <c r="G91" s="107"/>
      <c r="H91" s="11">
        <f>H90</f>
        <v>0</v>
      </c>
      <c r="I91" s="22">
        <f>I90</f>
        <v>0</v>
      </c>
    </row>
    <row r="92" spans="1:9" x14ac:dyDescent="0.25">
      <c r="A92" s="111"/>
      <c r="B92" s="111"/>
      <c r="C92" s="111"/>
      <c r="D92" s="111"/>
      <c r="E92" s="111"/>
      <c r="F92" s="111"/>
      <c r="G92" s="111"/>
      <c r="H92" s="111"/>
      <c r="I92" s="111"/>
    </row>
    <row r="93" spans="1:9" x14ac:dyDescent="0.25">
      <c r="A93" s="129" t="s">
        <v>98</v>
      </c>
      <c r="B93" s="129"/>
      <c r="C93" s="129"/>
      <c r="D93" s="129"/>
      <c r="E93" s="129"/>
      <c r="F93" s="129"/>
      <c r="G93" s="129"/>
      <c r="H93" s="129"/>
      <c r="I93" s="129"/>
    </row>
    <row r="94" spans="1:9" x14ac:dyDescent="0.25">
      <c r="A94" s="107" t="s">
        <v>99</v>
      </c>
      <c r="B94" s="107"/>
      <c r="C94" s="107"/>
      <c r="D94" s="107"/>
      <c r="E94" s="107"/>
      <c r="F94" s="107"/>
      <c r="G94" s="107"/>
      <c r="H94" s="107"/>
      <c r="I94" s="6" t="s">
        <v>34</v>
      </c>
    </row>
    <row r="95" spans="1:9" x14ac:dyDescent="0.25">
      <c r="A95" s="6" t="s">
        <v>100</v>
      </c>
      <c r="B95" s="104" t="s">
        <v>101</v>
      </c>
      <c r="C95" s="104"/>
      <c r="D95" s="104"/>
      <c r="E95" s="104"/>
      <c r="F95" s="104"/>
      <c r="G95" s="104"/>
      <c r="H95" s="104"/>
      <c r="I95" s="21">
        <f>I87</f>
        <v>33.134548871364267</v>
      </c>
    </row>
    <row r="96" spans="1:9" x14ac:dyDescent="0.25">
      <c r="A96" s="6" t="s">
        <v>102</v>
      </c>
      <c r="B96" s="104" t="s">
        <v>103</v>
      </c>
      <c r="C96" s="104"/>
      <c r="D96" s="104"/>
      <c r="E96" s="104"/>
      <c r="F96" s="104"/>
      <c r="G96" s="104"/>
      <c r="H96" s="104"/>
      <c r="I96" s="21">
        <f>I91</f>
        <v>0</v>
      </c>
    </row>
    <row r="97" spans="1:9" x14ac:dyDescent="0.25">
      <c r="A97" s="107" t="s">
        <v>104</v>
      </c>
      <c r="B97" s="107"/>
      <c r="C97" s="107"/>
      <c r="D97" s="107"/>
      <c r="E97" s="107"/>
      <c r="F97" s="107"/>
      <c r="G97" s="107"/>
      <c r="H97" s="107"/>
      <c r="I97" s="22">
        <f>SUM(I95:I96)</f>
        <v>33.134548871364267</v>
      </c>
    </row>
    <row r="98" spans="1:9" x14ac:dyDescent="0.25">
      <c r="A98" s="111"/>
      <c r="B98" s="111"/>
      <c r="C98" s="111"/>
      <c r="D98" s="111"/>
      <c r="E98" s="111"/>
      <c r="F98" s="111"/>
      <c r="G98" s="111"/>
      <c r="H98" s="111"/>
      <c r="I98" s="111"/>
    </row>
    <row r="99" spans="1:9" x14ac:dyDescent="0.25">
      <c r="A99" s="102" t="s">
        <v>105</v>
      </c>
      <c r="B99" s="102"/>
      <c r="C99" s="102"/>
      <c r="D99" s="102"/>
      <c r="E99" s="102"/>
      <c r="F99" s="102"/>
      <c r="G99" s="102"/>
      <c r="H99" s="102"/>
      <c r="I99" s="102"/>
    </row>
    <row r="100" spans="1:9" x14ac:dyDescent="0.25">
      <c r="A100" s="6">
        <v>5</v>
      </c>
      <c r="B100" s="107" t="s">
        <v>106</v>
      </c>
      <c r="C100" s="107"/>
      <c r="D100" s="107"/>
      <c r="E100" s="107"/>
      <c r="F100" s="107"/>
      <c r="G100" s="107"/>
      <c r="H100" s="6"/>
      <c r="I100" s="6" t="s">
        <v>34</v>
      </c>
    </row>
    <row r="101" spans="1:9" x14ac:dyDescent="0.25">
      <c r="A101" s="24" t="s">
        <v>10</v>
      </c>
      <c r="B101" s="112" t="s">
        <v>107</v>
      </c>
      <c r="C101" s="112"/>
      <c r="D101" s="112"/>
      <c r="E101" s="112"/>
      <c r="F101" s="112"/>
      <c r="G101" s="112"/>
      <c r="H101" s="25" t="s">
        <v>64</v>
      </c>
      <c r="I101" s="21">
        <v>0</v>
      </c>
    </row>
    <row r="102" spans="1:9" x14ac:dyDescent="0.25">
      <c r="A102" s="24" t="s">
        <v>12</v>
      </c>
      <c r="B102" s="112" t="s">
        <v>108</v>
      </c>
      <c r="C102" s="112"/>
      <c r="D102" s="112"/>
      <c r="E102" s="112"/>
      <c r="F102" s="112"/>
      <c r="G102" s="112"/>
      <c r="H102" s="25" t="s">
        <v>64</v>
      </c>
      <c r="I102" s="21">
        <f>EPIS!F46</f>
        <v>81.790000000000006</v>
      </c>
    </row>
    <row r="103" spans="1:9" x14ac:dyDescent="0.25">
      <c r="A103" s="24" t="s">
        <v>15</v>
      </c>
      <c r="B103" s="112" t="s">
        <v>109</v>
      </c>
      <c r="C103" s="112"/>
      <c r="D103" s="112"/>
      <c r="E103" s="112"/>
      <c r="F103" s="112"/>
      <c r="G103" s="112"/>
      <c r="H103" s="25" t="s">
        <v>64</v>
      </c>
      <c r="I103" s="21">
        <f>UNIFORMES!F27</f>
        <v>17.948333333333334</v>
      </c>
    </row>
    <row r="104" spans="1:9" x14ac:dyDescent="0.25">
      <c r="A104" s="130" t="s">
        <v>110</v>
      </c>
      <c r="B104" s="130"/>
      <c r="C104" s="130"/>
      <c r="D104" s="130"/>
      <c r="E104" s="130"/>
      <c r="F104" s="130"/>
      <c r="G104" s="130"/>
      <c r="H104" s="26" t="s">
        <v>64</v>
      </c>
      <c r="I104" s="22">
        <f>SUM(I101:I103)</f>
        <v>99.738333333333344</v>
      </c>
    </row>
    <row r="105" spans="1:9" x14ac:dyDescent="0.25">
      <c r="A105" s="111"/>
      <c r="B105" s="111"/>
      <c r="C105" s="111"/>
      <c r="D105" s="111"/>
      <c r="E105" s="111"/>
      <c r="F105" s="111"/>
      <c r="G105" s="111"/>
      <c r="H105" s="111"/>
      <c r="I105" s="111"/>
    </row>
    <row r="106" spans="1:9" x14ac:dyDescent="0.25">
      <c r="A106" s="102" t="s">
        <v>111</v>
      </c>
      <c r="B106" s="102"/>
      <c r="C106" s="102"/>
      <c r="D106" s="102"/>
      <c r="E106" s="102"/>
      <c r="F106" s="102"/>
      <c r="G106" s="102"/>
      <c r="H106" s="102"/>
      <c r="I106" s="102"/>
    </row>
    <row r="107" spans="1:9" x14ac:dyDescent="0.25">
      <c r="A107" s="6">
        <v>6</v>
      </c>
      <c r="B107" s="107" t="s">
        <v>112</v>
      </c>
      <c r="C107" s="107"/>
      <c r="D107" s="107"/>
      <c r="E107" s="107"/>
      <c r="F107" s="107"/>
      <c r="G107" s="107"/>
      <c r="H107" s="6" t="s">
        <v>33</v>
      </c>
      <c r="I107" s="6" t="s">
        <v>34</v>
      </c>
    </row>
    <row r="108" spans="1:9" x14ac:dyDescent="0.25">
      <c r="A108" s="6" t="s">
        <v>10</v>
      </c>
      <c r="B108" s="103" t="s">
        <v>113</v>
      </c>
      <c r="C108" s="103"/>
      <c r="D108" s="103"/>
      <c r="E108" s="103"/>
      <c r="F108" s="103"/>
      <c r="G108" s="103"/>
      <c r="H108" s="27">
        <v>0.03</v>
      </c>
      <c r="I108" s="21">
        <f>I132*H108</f>
        <v>105.41847892950091</v>
      </c>
    </row>
    <row r="109" spans="1:9" x14ac:dyDescent="0.25">
      <c r="A109" s="6" t="s">
        <v>12</v>
      </c>
      <c r="B109" s="103" t="s">
        <v>114</v>
      </c>
      <c r="C109" s="103"/>
      <c r="D109" s="103"/>
      <c r="E109" s="103"/>
      <c r="F109" s="103"/>
      <c r="G109" s="103"/>
      <c r="H109" s="27">
        <v>6.7900000000000002E-2</v>
      </c>
      <c r="I109" s="21">
        <f>(I132+I108)*H109</f>
        <v>245.75507202975018</v>
      </c>
    </row>
    <row r="110" spans="1:9" x14ac:dyDescent="0.25">
      <c r="A110" s="6" t="s">
        <v>15</v>
      </c>
      <c r="B110" s="131" t="s">
        <v>115</v>
      </c>
      <c r="C110" s="131"/>
      <c r="D110" s="131"/>
      <c r="E110" s="131"/>
      <c r="F110" s="131"/>
      <c r="G110" s="131"/>
      <c r="H110" s="8"/>
      <c r="I110" s="40"/>
    </row>
    <row r="111" spans="1:9" x14ac:dyDescent="0.25">
      <c r="A111" s="6" t="s">
        <v>116</v>
      </c>
      <c r="B111" s="103" t="s">
        <v>117</v>
      </c>
      <c r="C111" s="103"/>
      <c r="D111" s="103"/>
      <c r="E111" s="103"/>
      <c r="F111" s="103"/>
      <c r="G111" s="103"/>
      <c r="H111" s="28">
        <v>6.4999999999999997E-3</v>
      </c>
      <c r="I111" s="21">
        <f>I121*H111</f>
        <v>27.502242491472721</v>
      </c>
    </row>
    <row r="112" spans="1:9" x14ac:dyDescent="0.25">
      <c r="A112" s="6" t="s">
        <v>118</v>
      </c>
      <c r="B112" s="103" t="s">
        <v>119</v>
      </c>
      <c r="C112" s="103"/>
      <c r="D112" s="103"/>
      <c r="E112" s="103"/>
      <c r="F112" s="103"/>
      <c r="G112" s="103"/>
      <c r="H112" s="29">
        <v>0.03</v>
      </c>
      <c r="I112" s="21">
        <f>I121*H112</f>
        <v>126.93342688372026</v>
      </c>
    </row>
    <row r="113" spans="1:9" x14ac:dyDescent="0.25">
      <c r="A113" s="6" t="s">
        <v>120</v>
      </c>
      <c r="B113" s="103" t="s">
        <v>121</v>
      </c>
      <c r="C113" s="103"/>
      <c r="D113" s="103"/>
      <c r="E113" s="103"/>
      <c r="F113" s="103"/>
      <c r="G113" s="103"/>
      <c r="H113" s="30">
        <v>0.05</v>
      </c>
      <c r="I113" s="21">
        <f>I121*H113</f>
        <v>211.5557114728671</v>
      </c>
    </row>
    <row r="114" spans="1:9" x14ac:dyDescent="0.25">
      <c r="A114" s="107" t="s">
        <v>122</v>
      </c>
      <c r="B114" s="107"/>
      <c r="C114" s="107"/>
      <c r="D114" s="107"/>
      <c r="E114" s="107"/>
      <c r="F114" s="107"/>
      <c r="G114" s="107"/>
      <c r="H114" s="28">
        <f>SUM(H108:H113)</f>
        <v>0.18440000000000001</v>
      </c>
      <c r="I114" s="22">
        <f>SUM(I108:I113)</f>
        <v>717.16493180731118</v>
      </c>
    </row>
    <row r="115" spans="1:9" x14ac:dyDescent="0.25">
      <c r="A115" s="5"/>
      <c r="B115" s="106"/>
      <c r="C115" s="106"/>
      <c r="D115" s="106"/>
      <c r="E115" s="106"/>
      <c r="F115" s="106"/>
      <c r="G115" s="106"/>
      <c r="H115" s="106"/>
      <c r="I115" s="106"/>
    </row>
    <row r="116" spans="1:9" x14ac:dyDescent="0.25">
      <c r="A116" s="31" t="s">
        <v>123</v>
      </c>
      <c r="B116" s="132" t="s">
        <v>124</v>
      </c>
      <c r="C116" s="132"/>
      <c r="D116" s="132"/>
      <c r="E116" s="132"/>
      <c r="F116" s="132"/>
      <c r="G116" s="132"/>
      <c r="H116" s="32">
        <f>SUM(H111+H112+H113)</f>
        <v>8.6499999999999994E-2</v>
      </c>
      <c r="I116" s="41"/>
    </row>
    <row r="117" spans="1:9" x14ac:dyDescent="0.25">
      <c r="A117" s="33"/>
      <c r="B117" s="133">
        <v>100</v>
      </c>
      <c r="C117" s="133"/>
      <c r="D117" s="133"/>
      <c r="E117" s="133"/>
      <c r="F117" s="133"/>
      <c r="G117" s="133"/>
      <c r="H117" s="35"/>
      <c r="I117" s="42"/>
    </row>
    <row r="118" spans="1:9" x14ac:dyDescent="0.25">
      <c r="A118" s="36"/>
      <c r="B118" s="34"/>
      <c r="C118" s="34"/>
      <c r="D118" s="34"/>
      <c r="E118" s="34"/>
      <c r="F118" s="34"/>
      <c r="G118" s="34"/>
      <c r="H118" s="35"/>
      <c r="I118" s="42"/>
    </row>
    <row r="119" spans="1:9" x14ac:dyDescent="0.25">
      <c r="A119" s="33" t="s">
        <v>125</v>
      </c>
      <c r="B119" s="133" t="s">
        <v>126</v>
      </c>
      <c r="C119" s="133"/>
      <c r="D119" s="133"/>
      <c r="E119" s="133"/>
      <c r="F119" s="133"/>
      <c r="G119" s="133"/>
      <c r="H119" s="35"/>
      <c r="I119" s="42">
        <f>I132+I108+I109</f>
        <v>3865.1228486092814</v>
      </c>
    </row>
    <row r="120" spans="1:9" x14ac:dyDescent="0.25">
      <c r="A120" s="33"/>
      <c r="B120" s="34"/>
      <c r="C120" s="34"/>
      <c r="D120" s="34"/>
      <c r="E120" s="34"/>
      <c r="F120" s="34"/>
      <c r="G120" s="34"/>
      <c r="H120" s="35"/>
      <c r="I120" s="42"/>
    </row>
    <row r="121" spans="1:9" x14ac:dyDescent="0.25">
      <c r="A121" s="33" t="s">
        <v>127</v>
      </c>
      <c r="B121" s="133" t="s">
        <v>128</v>
      </c>
      <c r="C121" s="133"/>
      <c r="D121" s="133"/>
      <c r="E121" s="133"/>
      <c r="F121" s="133"/>
      <c r="G121" s="133"/>
      <c r="H121" s="35"/>
      <c r="I121" s="42">
        <f>I119/(1-H116)</f>
        <v>4231.1142294573419</v>
      </c>
    </row>
    <row r="122" spans="1:9" x14ac:dyDescent="0.25">
      <c r="A122" s="33"/>
      <c r="B122" s="34"/>
      <c r="C122" s="34"/>
      <c r="D122" s="34"/>
      <c r="E122" s="34"/>
      <c r="F122" s="34"/>
      <c r="G122" s="34"/>
      <c r="H122" s="35"/>
      <c r="I122" s="42"/>
    </row>
    <row r="123" spans="1:9" x14ac:dyDescent="0.25">
      <c r="A123" s="37"/>
      <c r="B123" s="134" t="s">
        <v>129</v>
      </c>
      <c r="C123" s="134"/>
      <c r="D123" s="134"/>
      <c r="E123" s="134"/>
      <c r="F123" s="134"/>
      <c r="G123" s="134"/>
      <c r="H123" s="38"/>
      <c r="I123" s="43">
        <f>I121-I119</f>
        <v>365.99138084806054</v>
      </c>
    </row>
    <row r="124" spans="1:9" x14ac:dyDescent="0.25">
      <c r="A124" s="5"/>
      <c r="B124" s="5"/>
      <c r="C124" s="5"/>
      <c r="D124" s="5"/>
      <c r="E124" s="5"/>
      <c r="F124" s="5"/>
      <c r="G124" s="5"/>
      <c r="H124" s="5"/>
      <c r="I124" s="20"/>
    </row>
    <row r="125" spans="1:9" x14ac:dyDescent="0.25">
      <c r="A125" s="129" t="s">
        <v>130</v>
      </c>
      <c r="B125" s="129"/>
      <c r="C125" s="129"/>
      <c r="D125" s="129"/>
      <c r="E125" s="129"/>
      <c r="F125" s="129"/>
      <c r="G125" s="129"/>
      <c r="H125" s="129"/>
      <c r="I125" s="129"/>
    </row>
    <row r="126" spans="1:9" x14ac:dyDescent="0.25">
      <c r="A126" s="107" t="s">
        <v>131</v>
      </c>
      <c r="B126" s="107"/>
      <c r="C126" s="107"/>
      <c r="D126" s="107"/>
      <c r="E126" s="107"/>
      <c r="F126" s="107"/>
      <c r="G126" s="107"/>
      <c r="H126" s="107"/>
      <c r="I126" s="6" t="s">
        <v>34</v>
      </c>
    </row>
    <row r="127" spans="1:9" x14ac:dyDescent="0.25">
      <c r="A127" s="4" t="s">
        <v>10</v>
      </c>
      <c r="B127" s="103" t="str">
        <f>'AUXILIAR DE COZINHA 44H'!A21</f>
        <v>MÓDULO 1 - COMPOSIÇÃO DA REMUNERAÇÃO</v>
      </c>
      <c r="C127" s="103"/>
      <c r="D127" s="103"/>
      <c r="E127" s="103"/>
      <c r="F127" s="103"/>
      <c r="G127" s="103"/>
      <c r="H127" s="103"/>
      <c r="I127" s="21">
        <f>I29</f>
        <v>1615.36</v>
      </c>
    </row>
    <row r="128" spans="1:9" x14ac:dyDescent="0.25">
      <c r="A128" s="4" t="s">
        <v>12</v>
      </c>
      <c r="B128" s="103" t="str">
        <f>'AUXILIAR DE COZINHA 44H'!A31</f>
        <v>MÓDULO 2 – ENCARGOS E BENEFÍCIOS ANUAIS, MENSAIS E DIÁRIOS</v>
      </c>
      <c r="C128" s="103"/>
      <c r="D128" s="103"/>
      <c r="E128" s="103"/>
      <c r="F128" s="103"/>
      <c r="G128" s="103"/>
      <c r="H128" s="103"/>
      <c r="I128" s="21">
        <f>I66</f>
        <v>1650.8643194453334</v>
      </c>
    </row>
    <row r="129" spans="1:9" x14ac:dyDescent="0.25">
      <c r="A129" s="4" t="s">
        <v>15</v>
      </c>
      <c r="B129" s="103" t="str">
        <f>'AUXILIAR DE COZINHA 44H'!A68</f>
        <v>MÓDULO 3 – PROVISÃO PARA RESCISÃO</v>
      </c>
      <c r="C129" s="103"/>
      <c r="D129" s="103"/>
      <c r="E129" s="103"/>
      <c r="F129" s="103"/>
      <c r="G129" s="103"/>
      <c r="H129" s="103"/>
      <c r="I129" s="21">
        <f>I76</f>
        <v>114.852096</v>
      </c>
    </row>
    <row r="130" spans="1:9" x14ac:dyDescent="0.25">
      <c r="A130" s="4" t="s">
        <v>17</v>
      </c>
      <c r="B130" s="103" t="str">
        <f>'AUXILIAR DE COZINHA 44H'!A79</f>
        <v>MÓDULO 4 – CUSTO DE REPOSIÇÃO DO PROFISSIONAL AUSENTE</v>
      </c>
      <c r="C130" s="103"/>
      <c r="D130" s="103"/>
      <c r="E130" s="103"/>
      <c r="F130" s="103"/>
      <c r="G130" s="103"/>
      <c r="H130" s="103"/>
      <c r="I130" s="21">
        <f>I97</f>
        <v>33.134548871364267</v>
      </c>
    </row>
    <row r="131" spans="1:9" x14ac:dyDescent="0.25">
      <c r="A131" s="4" t="s">
        <v>39</v>
      </c>
      <c r="B131" s="103" t="str">
        <f>'AUXILIAR DE COZINHA 44H'!A99</f>
        <v>MÓDULO 5 – INSUMOS DIVERSOS</v>
      </c>
      <c r="C131" s="103"/>
      <c r="D131" s="103"/>
      <c r="E131" s="103"/>
      <c r="F131" s="103"/>
      <c r="G131" s="103"/>
      <c r="H131" s="103"/>
      <c r="I131" s="21">
        <f>I104</f>
        <v>99.738333333333344</v>
      </c>
    </row>
    <row r="132" spans="1:9" x14ac:dyDescent="0.25">
      <c r="A132" s="6"/>
      <c r="B132" s="107" t="s">
        <v>132</v>
      </c>
      <c r="C132" s="107"/>
      <c r="D132" s="107"/>
      <c r="E132" s="107"/>
      <c r="F132" s="107"/>
      <c r="G132" s="107"/>
      <c r="H132" s="107"/>
      <c r="I132" s="22">
        <f>SUM(I127:I131)</f>
        <v>3513.9492976500305</v>
      </c>
    </row>
    <row r="133" spans="1:9" x14ac:dyDescent="0.25">
      <c r="A133" s="4" t="s">
        <v>41</v>
      </c>
      <c r="B133" s="103" t="str">
        <f>'AUXILIAR DE COZINHA 44H'!A106</f>
        <v>MÓDULO 6 – CUSTOS INDIRETOS, TRIBUTOS E LUCRO</v>
      </c>
      <c r="C133" s="103"/>
      <c r="D133" s="103"/>
      <c r="E133" s="103"/>
      <c r="F133" s="103"/>
      <c r="G133" s="103"/>
      <c r="H133" s="103"/>
      <c r="I133" s="21">
        <f>I114</f>
        <v>717.16493180731118</v>
      </c>
    </row>
    <row r="134" spans="1:9" x14ac:dyDescent="0.25">
      <c r="A134" s="107" t="s">
        <v>133</v>
      </c>
      <c r="B134" s="107"/>
      <c r="C134" s="107"/>
      <c r="D134" s="107"/>
      <c r="E134" s="107"/>
      <c r="F134" s="107"/>
      <c r="G134" s="107"/>
      <c r="H134" s="107"/>
      <c r="I134" s="22">
        <f>ROUND(I132+I133,2)</f>
        <v>4231.1099999999997</v>
      </c>
    </row>
  </sheetData>
  <mergeCells count="129">
    <mergeCell ref="B132:H132"/>
    <mergeCell ref="B133:H133"/>
    <mergeCell ref="A134:H134"/>
    <mergeCell ref="A126:H126"/>
    <mergeCell ref="B127:H127"/>
    <mergeCell ref="B128:H128"/>
    <mergeCell ref="B129:H129"/>
    <mergeCell ref="B130:H130"/>
    <mergeCell ref="B131:H131"/>
    <mergeCell ref="B116:G116"/>
    <mergeCell ref="B117:G117"/>
    <mergeCell ref="B119:G119"/>
    <mergeCell ref="B121:G121"/>
    <mergeCell ref="B123:G123"/>
    <mergeCell ref="A125:I125"/>
    <mergeCell ref="B110:G110"/>
    <mergeCell ref="B111:G111"/>
    <mergeCell ref="B112:G112"/>
    <mergeCell ref="B113:G113"/>
    <mergeCell ref="A114:G114"/>
    <mergeCell ref="B115:I115"/>
    <mergeCell ref="A104:G104"/>
    <mergeCell ref="A105:I105"/>
    <mergeCell ref="A106:I106"/>
    <mergeCell ref="B107:G107"/>
    <mergeCell ref="B108:G108"/>
    <mergeCell ref="B109:G109"/>
    <mergeCell ref="A98:I98"/>
    <mergeCell ref="A99:I99"/>
    <mergeCell ref="B100:G100"/>
    <mergeCell ref="B101:G101"/>
    <mergeCell ref="B102:G102"/>
    <mergeCell ref="B103:G103"/>
    <mergeCell ref="A92:I92"/>
    <mergeCell ref="A93:I93"/>
    <mergeCell ref="A94:H94"/>
    <mergeCell ref="B95:H95"/>
    <mergeCell ref="B96:H96"/>
    <mergeCell ref="A97:H97"/>
    <mergeCell ref="B86:G86"/>
    <mergeCell ref="A87:G87"/>
    <mergeCell ref="A88:I88"/>
    <mergeCell ref="A89:G89"/>
    <mergeCell ref="B90:G90"/>
    <mergeCell ref="A91:G91"/>
    <mergeCell ref="A80:G80"/>
    <mergeCell ref="B81:G81"/>
    <mergeCell ref="B82:G82"/>
    <mergeCell ref="B83:G83"/>
    <mergeCell ref="B84:G84"/>
    <mergeCell ref="B85:G85"/>
    <mergeCell ref="B74:G74"/>
    <mergeCell ref="B75:G75"/>
    <mergeCell ref="A76:G76"/>
    <mergeCell ref="A77:I77"/>
    <mergeCell ref="A78:H78"/>
    <mergeCell ref="A79:I79"/>
    <mergeCell ref="A68:I68"/>
    <mergeCell ref="B69:G69"/>
    <mergeCell ref="B70:G70"/>
    <mergeCell ref="B71:G71"/>
    <mergeCell ref="B72:G72"/>
    <mergeCell ref="B73:G73"/>
    <mergeCell ref="A61:H61"/>
    <mergeCell ref="B62:H62"/>
    <mergeCell ref="B63:H63"/>
    <mergeCell ref="B64:H64"/>
    <mergeCell ref="A66:H66"/>
    <mergeCell ref="A67:I67"/>
    <mergeCell ref="B65:H65"/>
    <mergeCell ref="B50:G50"/>
    <mergeCell ref="B51:G51"/>
    <mergeCell ref="B52:G52"/>
    <mergeCell ref="A53:H53"/>
    <mergeCell ref="A59:I59"/>
    <mergeCell ref="A60:I60"/>
    <mergeCell ref="B44:G44"/>
    <mergeCell ref="B45:G45"/>
    <mergeCell ref="A46:G46"/>
    <mergeCell ref="A47:I47"/>
    <mergeCell ref="A48:G48"/>
    <mergeCell ref="B49:G49"/>
    <mergeCell ref="A55:I55"/>
    <mergeCell ref="B56:G56"/>
    <mergeCell ref="B57:G57"/>
    <mergeCell ref="A58:G58"/>
    <mergeCell ref="A54:I54"/>
    <mergeCell ref="B38:G38"/>
    <mergeCell ref="B39:G39"/>
    <mergeCell ref="B40:G40"/>
    <mergeCell ref="B41:G41"/>
    <mergeCell ref="B42:G42"/>
    <mergeCell ref="B43:G43"/>
    <mergeCell ref="A32:G32"/>
    <mergeCell ref="B33:G33"/>
    <mergeCell ref="B34:G34"/>
    <mergeCell ref="A35:G35"/>
    <mergeCell ref="A36:I36"/>
    <mergeCell ref="A37:G37"/>
    <mergeCell ref="B26:G26"/>
    <mergeCell ref="B27:G27"/>
    <mergeCell ref="B28:G28"/>
    <mergeCell ref="A29:H29"/>
    <mergeCell ref="A31:I31"/>
    <mergeCell ref="A20:I20"/>
    <mergeCell ref="A21:I21"/>
    <mergeCell ref="B22:G22"/>
    <mergeCell ref="B23:G23"/>
    <mergeCell ref="B24:G24"/>
    <mergeCell ref="B25:G25"/>
    <mergeCell ref="B17:H17"/>
    <mergeCell ref="B18:H18"/>
    <mergeCell ref="B19:H19"/>
    <mergeCell ref="A11:I11"/>
    <mergeCell ref="A12:B12"/>
    <mergeCell ref="C12:D12"/>
    <mergeCell ref="E12:I12"/>
    <mergeCell ref="A13:B13"/>
    <mergeCell ref="C13:D13"/>
    <mergeCell ref="E13:I13"/>
    <mergeCell ref="A3:I3"/>
    <mergeCell ref="A5:I5"/>
    <mergeCell ref="B6:H6"/>
    <mergeCell ref="B7:H7"/>
    <mergeCell ref="B8:H8"/>
    <mergeCell ref="B9:H9"/>
    <mergeCell ref="A14:I14"/>
    <mergeCell ref="B15:H15"/>
    <mergeCell ref="B16:H16"/>
  </mergeCells>
  <pageMargins left="0.31496062992126" right="0.31496062992126" top="0.31496062992126" bottom="0.31496062992126" header="0.511811023622047" footer="0.511811023622047"/>
  <pageSetup paperSize="9" scale="8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6"/>
  <sheetViews>
    <sheetView view="pageBreakPreview" zoomScale="80" zoomScaleNormal="80" workbookViewId="0">
      <selection activeCell="G1" sqref="G1:G1048576"/>
    </sheetView>
  </sheetViews>
  <sheetFormatPr defaultColWidth="10.42578125" defaultRowHeight="15" x14ac:dyDescent="0.25"/>
  <cols>
    <col min="1" max="1" width="6.140625" customWidth="1"/>
    <col min="2" max="2" width="51.85546875" customWidth="1"/>
    <col min="3" max="3" width="13.42578125" customWidth="1"/>
    <col min="4" max="4" width="13.28515625" customWidth="1"/>
    <col min="5" max="5" width="14.42578125" customWidth="1"/>
    <col min="6" max="6" width="14" customWidth="1"/>
    <col min="9" max="9" width="6" customWidth="1"/>
    <col min="10" max="10" width="48.28515625" customWidth="1"/>
    <col min="11" max="11" width="22.85546875" customWidth="1"/>
    <col min="12" max="12" width="17.85546875" customWidth="1"/>
  </cols>
  <sheetData>
    <row r="1" spans="1:7" ht="15" customHeight="1" x14ac:dyDescent="0.25">
      <c r="A1" s="54"/>
      <c r="B1" s="54"/>
      <c r="C1" s="54"/>
      <c r="D1" s="54"/>
      <c r="E1" s="54"/>
      <c r="F1" s="54"/>
    </row>
    <row r="2" spans="1:7" ht="13.9" customHeight="1" x14ac:dyDescent="0.25">
      <c r="A2" s="136" t="s">
        <v>151</v>
      </c>
      <c r="B2" s="136"/>
      <c r="C2" s="136"/>
      <c r="D2" s="136"/>
      <c r="E2" s="136"/>
      <c r="F2" s="136"/>
      <c r="G2" s="57"/>
    </row>
    <row r="3" spans="1:7" ht="13.9" customHeight="1" x14ac:dyDescent="0.25">
      <c r="A3" s="141" t="s">
        <v>134</v>
      </c>
      <c r="B3" s="142"/>
      <c r="C3" s="142"/>
      <c r="D3" s="142"/>
      <c r="E3" s="142"/>
      <c r="F3" s="143"/>
      <c r="G3" s="57"/>
    </row>
    <row r="4" spans="1:7" ht="39.950000000000003" customHeight="1" x14ac:dyDescent="0.25">
      <c r="A4" s="136" t="s">
        <v>185</v>
      </c>
      <c r="B4" s="136"/>
      <c r="C4" s="136"/>
      <c r="D4" s="136"/>
      <c r="E4" s="136"/>
      <c r="F4" s="136"/>
      <c r="G4" s="57"/>
    </row>
    <row r="5" spans="1:7" ht="45" x14ac:dyDescent="0.25">
      <c r="A5" s="58" t="s">
        <v>0</v>
      </c>
      <c r="B5" s="58" t="s">
        <v>135</v>
      </c>
      <c r="C5" s="58" t="s">
        <v>136</v>
      </c>
      <c r="D5" s="59" t="s">
        <v>153</v>
      </c>
      <c r="E5" s="60" t="s">
        <v>137</v>
      </c>
      <c r="F5" s="61" t="s">
        <v>7</v>
      </c>
      <c r="G5" s="57"/>
    </row>
    <row r="6" spans="1:7" x14ac:dyDescent="0.25">
      <c r="A6" s="62">
        <v>1</v>
      </c>
      <c r="B6" s="89" t="s">
        <v>152</v>
      </c>
      <c r="C6" s="62" t="s">
        <v>136</v>
      </c>
      <c r="D6" s="62">
        <v>2</v>
      </c>
      <c r="E6" s="64">
        <v>27.69</v>
      </c>
      <c r="F6" s="65">
        <f>D6*E6</f>
        <v>55.38</v>
      </c>
      <c r="G6" s="57"/>
    </row>
    <row r="7" spans="1:7" x14ac:dyDescent="0.25">
      <c r="A7" s="62">
        <v>2</v>
      </c>
      <c r="B7" s="63" t="s">
        <v>154</v>
      </c>
      <c r="C7" s="62" t="s">
        <v>142</v>
      </c>
      <c r="D7" s="62">
        <v>1</v>
      </c>
      <c r="E7" s="64">
        <v>35.11</v>
      </c>
      <c r="F7" s="65">
        <f>D7*E7</f>
        <v>35.11</v>
      </c>
      <c r="G7" s="57"/>
    </row>
    <row r="8" spans="1:7" x14ac:dyDescent="0.25">
      <c r="A8" s="62">
        <v>3</v>
      </c>
      <c r="B8" s="63" t="s">
        <v>155</v>
      </c>
      <c r="C8" s="62" t="s">
        <v>142</v>
      </c>
      <c r="D8" s="62">
        <v>25</v>
      </c>
      <c r="E8" s="64">
        <v>3.27</v>
      </c>
      <c r="F8" s="65">
        <f t="shared" ref="F8:F11" si="0">D8*E8</f>
        <v>81.75</v>
      </c>
      <c r="G8" s="57"/>
    </row>
    <row r="9" spans="1:7" x14ac:dyDescent="0.25">
      <c r="A9" s="62">
        <v>4</v>
      </c>
      <c r="B9" s="63" t="s">
        <v>157</v>
      </c>
      <c r="C9" s="62" t="s">
        <v>156</v>
      </c>
      <c r="D9" s="62">
        <v>2</v>
      </c>
      <c r="E9" s="64">
        <v>9.4600000000000009</v>
      </c>
      <c r="F9" s="65">
        <f t="shared" si="0"/>
        <v>18.920000000000002</v>
      </c>
      <c r="G9" s="57"/>
    </row>
    <row r="10" spans="1:7" x14ac:dyDescent="0.25">
      <c r="A10" s="62">
        <v>5</v>
      </c>
      <c r="B10" s="63" t="s">
        <v>158</v>
      </c>
      <c r="C10" s="62" t="s">
        <v>142</v>
      </c>
      <c r="D10" s="62">
        <v>1</v>
      </c>
      <c r="E10" s="64">
        <v>1.1499999999999999</v>
      </c>
      <c r="F10" s="65">
        <f t="shared" si="0"/>
        <v>1.1499999999999999</v>
      </c>
      <c r="G10" s="57"/>
    </row>
    <row r="11" spans="1:7" ht="12.75" customHeight="1" x14ac:dyDescent="0.25">
      <c r="A11" s="62">
        <v>6</v>
      </c>
      <c r="B11" s="63" t="s">
        <v>159</v>
      </c>
      <c r="C11" s="62" t="s">
        <v>156</v>
      </c>
      <c r="D11" s="62">
        <v>2</v>
      </c>
      <c r="E11" s="66">
        <v>8.02</v>
      </c>
      <c r="F11" s="65">
        <f t="shared" si="0"/>
        <v>16.04</v>
      </c>
      <c r="G11" s="57"/>
    </row>
    <row r="12" spans="1:7" x14ac:dyDescent="0.25">
      <c r="A12" s="137" t="s">
        <v>160</v>
      </c>
      <c r="B12" s="138"/>
      <c r="C12" s="138"/>
      <c r="D12" s="138"/>
      <c r="E12" s="139"/>
      <c r="F12" s="67">
        <f>SUM(F6:F11)</f>
        <v>208.35000000000002</v>
      </c>
      <c r="G12" s="57"/>
    </row>
    <row r="13" spans="1:7" x14ac:dyDescent="0.25">
      <c r="A13" s="140" t="s">
        <v>138</v>
      </c>
      <c r="B13" s="140"/>
      <c r="C13" s="140"/>
      <c r="D13" s="140"/>
      <c r="E13" s="140"/>
      <c r="F13" s="67">
        <f>F12/6</f>
        <v>34.725000000000001</v>
      </c>
      <c r="G13" s="57"/>
    </row>
    <row r="14" spans="1:7" ht="15" customHeight="1" x14ac:dyDescent="0.25">
      <c r="A14" s="57"/>
      <c r="B14" s="57"/>
      <c r="C14" s="57"/>
      <c r="D14" s="57"/>
      <c r="E14" s="57"/>
      <c r="F14" s="57"/>
      <c r="G14" s="57"/>
    </row>
    <row r="15" spans="1:7" ht="13.9" customHeight="1" x14ac:dyDescent="0.25">
      <c r="A15" s="136" t="s">
        <v>139</v>
      </c>
      <c r="B15" s="136"/>
      <c r="C15" s="136"/>
      <c r="D15" s="136"/>
      <c r="E15" s="136"/>
      <c r="F15" s="136"/>
      <c r="G15" s="57"/>
    </row>
    <row r="16" spans="1:7" x14ac:dyDescent="0.25">
      <c r="A16" s="136" t="s">
        <v>186</v>
      </c>
      <c r="B16" s="136"/>
      <c r="C16" s="136"/>
      <c r="D16" s="136"/>
      <c r="E16" s="136"/>
      <c r="F16" s="136"/>
      <c r="G16" s="57"/>
    </row>
    <row r="17" spans="1:7" ht="45" x14ac:dyDescent="0.25">
      <c r="A17" s="58" t="s">
        <v>0</v>
      </c>
      <c r="B17" s="58" t="s">
        <v>135</v>
      </c>
      <c r="C17" s="58" t="s">
        <v>136</v>
      </c>
      <c r="D17" s="59" t="s">
        <v>153</v>
      </c>
      <c r="E17" s="60" t="s">
        <v>137</v>
      </c>
      <c r="F17" s="61" t="s">
        <v>7</v>
      </c>
      <c r="G17" s="57"/>
    </row>
    <row r="18" spans="1:7" ht="33" customHeight="1" x14ac:dyDescent="0.25">
      <c r="A18" s="62">
        <v>1</v>
      </c>
      <c r="B18" s="63" t="s">
        <v>161</v>
      </c>
      <c r="C18" s="62" t="s">
        <v>136</v>
      </c>
      <c r="D18" s="62">
        <v>1</v>
      </c>
      <c r="E18" s="68">
        <v>83.66</v>
      </c>
      <c r="F18" s="65">
        <f>D18*E18</f>
        <v>83.66</v>
      </c>
      <c r="G18" s="57"/>
    </row>
    <row r="19" spans="1:7" x14ac:dyDescent="0.25">
      <c r="A19" s="62">
        <v>2</v>
      </c>
      <c r="B19" s="63" t="s">
        <v>162</v>
      </c>
      <c r="C19" s="62" t="s">
        <v>136</v>
      </c>
      <c r="D19" s="62">
        <v>3</v>
      </c>
      <c r="E19" s="68">
        <v>27.69</v>
      </c>
      <c r="F19" s="65">
        <f>D19*E19</f>
        <v>83.070000000000007</v>
      </c>
      <c r="G19" s="57"/>
    </row>
    <row r="20" spans="1:7" x14ac:dyDescent="0.25">
      <c r="A20" s="62">
        <v>3</v>
      </c>
      <c r="B20" s="63" t="s">
        <v>154</v>
      </c>
      <c r="C20" s="62" t="s">
        <v>136</v>
      </c>
      <c r="D20" s="62">
        <v>1</v>
      </c>
      <c r="E20" s="68">
        <v>35.11</v>
      </c>
      <c r="F20" s="65">
        <f>D20*E20</f>
        <v>35.11</v>
      </c>
      <c r="G20" s="57"/>
    </row>
    <row r="21" spans="1:7" x14ac:dyDescent="0.25">
      <c r="A21" s="62">
        <v>4</v>
      </c>
      <c r="B21" s="63" t="s">
        <v>155</v>
      </c>
      <c r="C21" s="62" t="s">
        <v>136</v>
      </c>
      <c r="D21" s="62">
        <v>25</v>
      </c>
      <c r="E21" s="68">
        <v>3.27</v>
      </c>
      <c r="F21" s="65">
        <f t="shared" ref="F21:F28" si="1">D21*E21</f>
        <v>81.75</v>
      </c>
      <c r="G21" s="57"/>
    </row>
    <row r="22" spans="1:7" x14ac:dyDescent="0.25">
      <c r="A22" s="62">
        <v>5</v>
      </c>
      <c r="B22" s="63" t="s">
        <v>163</v>
      </c>
      <c r="C22" s="62" t="s">
        <v>156</v>
      </c>
      <c r="D22" s="62">
        <v>3</v>
      </c>
      <c r="E22" s="68">
        <v>10.63</v>
      </c>
      <c r="F22" s="65">
        <f t="shared" si="1"/>
        <v>31.89</v>
      </c>
      <c r="G22" s="57"/>
    </row>
    <row r="23" spans="1:7" x14ac:dyDescent="0.25">
      <c r="A23" s="62">
        <v>6</v>
      </c>
      <c r="B23" s="63" t="s">
        <v>164</v>
      </c>
      <c r="C23" s="62" t="s">
        <v>142</v>
      </c>
      <c r="D23" s="62">
        <v>1</v>
      </c>
      <c r="E23" s="68">
        <v>90.14</v>
      </c>
      <c r="F23" s="65">
        <f t="shared" si="1"/>
        <v>90.14</v>
      </c>
      <c r="G23" s="57"/>
    </row>
    <row r="24" spans="1:7" x14ac:dyDescent="0.25">
      <c r="A24" s="62">
        <v>7</v>
      </c>
      <c r="B24" s="63" t="s">
        <v>165</v>
      </c>
      <c r="C24" s="62" t="s">
        <v>142</v>
      </c>
      <c r="D24" s="62">
        <v>1</v>
      </c>
      <c r="E24" s="68">
        <v>90.14</v>
      </c>
      <c r="F24" s="65">
        <f t="shared" si="1"/>
        <v>90.14</v>
      </c>
      <c r="G24" s="57"/>
    </row>
    <row r="25" spans="1:7" x14ac:dyDescent="0.25">
      <c r="A25" s="62">
        <v>8</v>
      </c>
      <c r="B25" s="63" t="s">
        <v>157</v>
      </c>
      <c r="C25" s="62" t="s">
        <v>156</v>
      </c>
      <c r="D25" s="62">
        <v>3</v>
      </c>
      <c r="E25" s="68">
        <v>9.4600000000000009</v>
      </c>
      <c r="F25" s="65">
        <f t="shared" si="1"/>
        <v>28.380000000000003</v>
      </c>
      <c r="G25" s="57"/>
    </row>
    <row r="26" spans="1:7" x14ac:dyDescent="0.25">
      <c r="A26" s="62">
        <v>9</v>
      </c>
      <c r="B26" s="63" t="s">
        <v>166</v>
      </c>
      <c r="C26" s="62" t="s">
        <v>136</v>
      </c>
      <c r="D26" s="62">
        <v>1</v>
      </c>
      <c r="E26" s="68">
        <v>3.79</v>
      </c>
      <c r="F26" s="65">
        <f t="shared" si="1"/>
        <v>3.79</v>
      </c>
      <c r="G26" s="57"/>
    </row>
    <row r="27" spans="1:7" x14ac:dyDescent="0.25">
      <c r="A27" s="62">
        <v>10</v>
      </c>
      <c r="B27" s="63" t="s">
        <v>167</v>
      </c>
      <c r="C27" s="62" t="s">
        <v>142</v>
      </c>
      <c r="D27" s="62">
        <v>1</v>
      </c>
      <c r="E27" s="68">
        <v>1.1499999999999999</v>
      </c>
      <c r="F27" s="65">
        <f t="shared" si="1"/>
        <v>1.1499999999999999</v>
      </c>
      <c r="G27" s="57"/>
    </row>
    <row r="28" spans="1:7" x14ac:dyDescent="0.25">
      <c r="A28" s="62">
        <v>11</v>
      </c>
      <c r="B28" s="63" t="s">
        <v>168</v>
      </c>
      <c r="C28" s="62" t="s">
        <v>156</v>
      </c>
      <c r="D28" s="62">
        <v>3</v>
      </c>
      <c r="E28" s="68">
        <v>8.02</v>
      </c>
      <c r="F28" s="65">
        <f t="shared" si="1"/>
        <v>24.06</v>
      </c>
      <c r="G28" s="57"/>
    </row>
    <row r="29" spans="1:7" x14ac:dyDescent="0.25">
      <c r="A29" s="137" t="s">
        <v>160</v>
      </c>
      <c r="B29" s="138"/>
      <c r="C29" s="138"/>
      <c r="D29" s="138"/>
      <c r="E29" s="139"/>
      <c r="F29" s="67">
        <f>SUM(F18:F28)</f>
        <v>553.13999999999987</v>
      </c>
      <c r="G29" s="57"/>
    </row>
    <row r="30" spans="1:7" x14ac:dyDescent="0.25">
      <c r="A30" s="140" t="s">
        <v>138</v>
      </c>
      <c r="B30" s="140"/>
      <c r="C30" s="140"/>
      <c r="D30" s="140"/>
      <c r="E30" s="140"/>
      <c r="F30" s="67">
        <f>F29/6</f>
        <v>92.189999999999984</v>
      </c>
      <c r="G30" s="57"/>
    </row>
    <row r="31" spans="1:7" x14ac:dyDescent="0.25">
      <c r="A31" s="57"/>
      <c r="B31" s="57"/>
      <c r="C31" s="57"/>
      <c r="D31" s="57"/>
      <c r="E31" s="57"/>
      <c r="F31" s="57"/>
      <c r="G31" s="57"/>
    </row>
    <row r="32" spans="1:7" x14ac:dyDescent="0.25">
      <c r="A32" s="136" t="s">
        <v>141</v>
      </c>
      <c r="B32" s="136"/>
      <c r="C32" s="136"/>
      <c r="D32" s="136"/>
      <c r="E32" s="136"/>
      <c r="F32" s="136"/>
      <c r="G32" s="57"/>
    </row>
    <row r="33" spans="1:7" x14ac:dyDescent="0.25">
      <c r="A33" s="136" t="s">
        <v>187</v>
      </c>
      <c r="B33" s="136"/>
      <c r="C33" s="136"/>
      <c r="D33" s="136"/>
      <c r="E33" s="136"/>
      <c r="F33" s="136"/>
      <c r="G33" s="57"/>
    </row>
    <row r="34" spans="1:7" ht="45" x14ac:dyDescent="0.25">
      <c r="A34" s="58" t="s">
        <v>0</v>
      </c>
      <c r="B34" s="58" t="s">
        <v>135</v>
      </c>
      <c r="C34" s="58" t="s">
        <v>136</v>
      </c>
      <c r="D34" s="59" t="s">
        <v>153</v>
      </c>
      <c r="E34" s="60" t="s">
        <v>137</v>
      </c>
      <c r="F34" s="61" t="s">
        <v>7</v>
      </c>
      <c r="G34" s="57"/>
    </row>
    <row r="35" spans="1:7" x14ac:dyDescent="0.25">
      <c r="A35" s="62">
        <v>1</v>
      </c>
      <c r="B35" s="69" t="s">
        <v>169</v>
      </c>
      <c r="C35" s="62" t="s">
        <v>140</v>
      </c>
      <c r="D35" s="62">
        <v>3</v>
      </c>
      <c r="E35" s="68">
        <v>27.69</v>
      </c>
      <c r="F35" s="70">
        <f t="shared" ref="F35:F39" si="2">D35*E35</f>
        <v>83.070000000000007</v>
      </c>
      <c r="G35" s="57"/>
    </row>
    <row r="36" spans="1:7" x14ac:dyDescent="0.25">
      <c r="A36" s="62">
        <v>2</v>
      </c>
      <c r="B36" s="69" t="s">
        <v>154</v>
      </c>
      <c r="C36" s="62" t="s">
        <v>142</v>
      </c>
      <c r="D36" s="62">
        <v>1</v>
      </c>
      <c r="E36" s="68">
        <v>35.11</v>
      </c>
      <c r="F36" s="70">
        <f t="shared" si="2"/>
        <v>35.11</v>
      </c>
      <c r="G36" s="57"/>
    </row>
    <row r="37" spans="1:7" x14ac:dyDescent="0.25">
      <c r="A37" s="62">
        <v>3</v>
      </c>
      <c r="B37" s="71" t="s">
        <v>155</v>
      </c>
      <c r="C37" s="62" t="s">
        <v>142</v>
      </c>
      <c r="D37" s="62">
        <v>25</v>
      </c>
      <c r="E37" s="68">
        <v>3.27</v>
      </c>
      <c r="F37" s="70">
        <f t="shared" si="2"/>
        <v>81.75</v>
      </c>
      <c r="G37" s="57"/>
    </row>
    <row r="38" spans="1:7" x14ac:dyDescent="0.25">
      <c r="A38" s="62">
        <v>4</v>
      </c>
      <c r="B38" s="71" t="s">
        <v>170</v>
      </c>
      <c r="C38" s="72" t="s">
        <v>142</v>
      </c>
      <c r="D38" s="62">
        <v>5</v>
      </c>
      <c r="E38" s="68">
        <v>10.63</v>
      </c>
      <c r="F38" s="70">
        <f t="shared" si="2"/>
        <v>53.150000000000006</v>
      </c>
      <c r="G38" s="57"/>
    </row>
    <row r="39" spans="1:7" x14ac:dyDescent="0.25">
      <c r="A39" s="62">
        <v>5</v>
      </c>
      <c r="B39" s="71" t="s">
        <v>164</v>
      </c>
      <c r="C39" s="62" t="s">
        <v>142</v>
      </c>
      <c r="D39" s="62">
        <v>1</v>
      </c>
      <c r="E39" s="68">
        <v>90.14</v>
      </c>
      <c r="F39" s="70">
        <f t="shared" si="2"/>
        <v>90.14</v>
      </c>
      <c r="G39" s="57"/>
    </row>
    <row r="40" spans="1:7" x14ac:dyDescent="0.25">
      <c r="A40" s="62">
        <v>6</v>
      </c>
      <c r="B40" s="71" t="s">
        <v>165</v>
      </c>
      <c r="C40" s="62" t="s">
        <v>142</v>
      </c>
      <c r="D40" s="62">
        <v>1</v>
      </c>
      <c r="E40" s="68">
        <v>90.14</v>
      </c>
      <c r="F40" s="70">
        <f>D40*E40</f>
        <v>90.14</v>
      </c>
      <c r="G40" s="57"/>
    </row>
    <row r="41" spans="1:7" x14ac:dyDescent="0.25">
      <c r="A41" s="62">
        <v>7</v>
      </c>
      <c r="B41" s="71" t="s">
        <v>171</v>
      </c>
      <c r="C41" s="62" t="s">
        <v>156</v>
      </c>
      <c r="D41" s="62">
        <v>3</v>
      </c>
      <c r="E41" s="68">
        <v>9.4600000000000009</v>
      </c>
      <c r="F41" s="70">
        <f>D41*E41</f>
        <v>28.380000000000003</v>
      </c>
      <c r="G41" s="57"/>
    </row>
    <row r="42" spans="1:7" x14ac:dyDescent="0.25">
      <c r="A42" s="62">
        <v>8</v>
      </c>
      <c r="B42" s="71" t="s">
        <v>166</v>
      </c>
      <c r="C42" s="62" t="s">
        <v>136</v>
      </c>
      <c r="D42" s="62">
        <v>1</v>
      </c>
      <c r="E42" s="68">
        <v>3.79</v>
      </c>
      <c r="F42" s="70">
        <f>D42*E42</f>
        <v>3.79</v>
      </c>
      <c r="G42" s="57"/>
    </row>
    <row r="43" spans="1:7" x14ac:dyDescent="0.25">
      <c r="A43" s="62">
        <v>9</v>
      </c>
      <c r="B43" s="71" t="s">
        <v>167</v>
      </c>
      <c r="C43" s="73" t="s">
        <v>142</v>
      </c>
      <c r="D43" s="73">
        <v>1</v>
      </c>
      <c r="E43" s="74">
        <v>1.1499999999999999</v>
      </c>
      <c r="F43" s="75">
        <f>D43*E43</f>
        <v>1.1499999999999999</v>
      </c>
      <c r="G43" s="57"/>
    </row>
    <row r="44" spans="1:7" x14ac:dyDescent="0.25">
      <c r="A44" s="76">
        <v>10</v>
      </c>
      <c r="B44" s="71" t="s">
        <v>172</v>
      </c>
      <c r="C44" s="62" t="s">
        <v>156</v>
      </c>
      <c r="D44" s="73">
        <v>3</v>
      </c>
      <c r="E44" s="66">
        <v>8.02</v>
      </c>
      <c r="F44" s="66">
        <f>D44*E44</f>
        <v>24.06</v>
      </c>
      <c r="G44" s="57"/>
    </row>
    <row r="45" spans="1:7" x14ac:dyDescent="0.25">
      <c r="A45" s="137" t="s">
        <v>160</v>
      </c>
      <c r="B45" s="138"/>
      <c r="C45" s="138"/>
      <c r="D45" s="138"/>
      <c r="E45" s="139"/>
      <c r="F45" s="77">
        <f>SUM(F35:F44)</f>
        <v>490.74</v>
      </c>
      <c r="G45" s="57"/>
    </row>
    <row r="46" spans="1:7" x14ac:dyDescent="0.25">
      <c r="A46" s="140" t="s">
        <v>138</v>
      </c>
      <c r="B46" s="140"/>
      <c r="C46" s="140"/>
      <c r="D46" s="140"/>
      <c r="E46" s="140"/>
      <c r="F46" s="67">
        <f>F45/6</f>
        <v>81.790000000000006</v>
      </c>
      <c r="G46" s="57"/>
    </row>
  </sheetData>
  <mergeCells count="13">
    <mergeCell ref="A45:E45"/>
    <mergeCell ref="A46:E46"/>
    <mergeCell ref="A16:F16"/>
    <mergeCell ref="A29:E29"/>
    <mergeCell ref="A30:E30"/>
    <mergeCell ref="A32:F32"/>
    <mergeCell ref="A33:F33"/>
    <mergeCell ref="A2:F2"/>
    <mergeCell ref="A4:F4"/>
    <mergeCell ref="A12:E12"/>
    <mergeCell ref="A13:E13"/>
    <mergeCell ref="A15:F15"/>
    <mergeCell ref="A3:F3"/>
  </mergeCells>
  <pageMargins left="0.78749999999999998" right="0.78749999999999998" top="1.05277777777778" bottom="1.05277777777778" header="0.78749999999999998" footer="0.78749999999999998"/>
  <pageSetup paperSize="9" scale="71" orientation="portrait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27"/>
  <sheetViews>
    <sheetView view="pageBreakPreview" zoomScaleNormal="90" workbookViewId="0">
      <selection activeCell="A26" sqref="A26:E26"/>
    </sheetView>
  </sheetViews>
  <sheetFormatPr defaultColWidth="10.42578125" defaultRowHeight="12.75" x14ac:dyDescent="0.25"/>
  <cols>
    <col min="1" max="1" width="6.85546875" style="1" customWidth="1"/>
    <col min="2" max="2" width="38.28515625" style="1" customWidth="1"/>
    <col min="3" max="3" width="11" style="1" customWidth="1"/>
    <col min="4" max="4" width="13.140625" style="1" customWidth="1"/>
    <col min="5" max="5" width="11.140625" style="1" customWidth="1"/>
    <col min="6" max="6" width="15.140625" style="1" customWidth="1"/>
    <col min="7" max="16384" width="10.42578125" style="1"/>
  </cols>
  <sheetData>
    <row r="1" spans="1:6" x14ac:dyDescent="0.25">
      <c r="A1" s="78"/>
      <c r="B1" s="78"/>
      <c r="C1" s="78"/>
      <c r="D1" s="78"/>
      <c r="E1" s="78"/>
      <c r="F1" s="78"/>
    </row>
    <row r="2" spans="1:6" x14ac:dyDescent="0.25">
      <c r="A2" s="144" t="s">
        <v>173</v>
      </c>
      <c r="B2" s="144"/>
      <c r="C2" s="144"/>
      <c r="D2" s="144"/>
      <c r="E2" s="144"/>
      <c r="F2" s="144"/>
    </row>
    <row r="3" spans="1:6" ht="32.25" customHeight="1" x14ac:dyDescent="0.25">
      <c r="A3" s="136" t="s">
        <v>183</v>
      </c>
      <c r="B3" s="136"/>
      <c r="C3" s="136"/>
      <c r="D3" s="136"/>
      <c r="E3" s="136"/>
      <c r="F3" s="136"/>
    </row>
    <row r="4" spans="1:6" ht="25.5" x14ac:dyDescent="0.25">
      <c r="A4" s="79" t="s">
        <v>0</v>
      </c>
      <c r="B4" s="79" t="s">
        <v>135</v>
      </c>
      <c r="C4" s="79" t="s">
        <v>136</v>
      </c>
      <c r="D4" s="80" t="s">
        <v>175</v>
      </c>
      <c r="E4" s="80" t="s">
        <v>137</v>
      </c>
      <c r="F4" s="79" t="s">
        <v>7</v>
      </c>
    </row>
    <row r="5" spans="1:6" ht="25.5" x14ac:dyDescent="0.25">
      <c r="A5" s="81">
        <v>1</v>
      </c>
      <c r="B5" s="82" t="s">
        <v>174</v>
      </c>
      <c r="C5" s="81" t="s">
        <v>136</v>
      </c>
      <c r="D5" s="81">
        <v>1</v>
      </c>
      <c r="E5" s="83">
        <v>9.7899999999999991</v>
      </c>
      <c r="F5" s="83">
        <f t="shared" ref="F5:F7" si="0">E5*D5</f>
        <v>9.7899999999999991</v>
      </c>
    </row>
    <row r="6" spans="1:6" x14ac:dyDescent="0.25">
      <c r="A6" s="81">
        <v>2</v>
      </c>
      <c r="B6" s="82" t="s">
        <v>176</v>
      </c>
      <c r="C6" s="81" t="s">
        <v>136</v>
      </c>
      <c r="D6" s="81">
        <v>2</v>
      </c>
      <c r="E6" s="83">
        <v>32.130000000000003</v>
      </c>
      <c r="F6" s="83">
        <f t="shared" si="0"/>
        <v>64.260000000000005</v>
      </c>
    </row>
    <row r="7" spans="1:6" ht="20.25" customHeight="1" x14ac:dyDescent="0.25">
      <c r="A7" s="81">
        <v>3</v>
      </c>
      <c r="B7" s="82" t="s">
        <v>177</v>
      </c>
      <c r="C7" s="81" t="s">
        <v>136</v>
      </c>
      <c r="D7" s="81">
        <v>2</v>
      </c>
      <c r="E7" s="83">
        <v>16.82</v>
      </c>
      <c r="F7" s="83">
        <f t="shared" si="0"/>
        <v>33.64</v>
      </c>
    </row>
    <row r="8" spans="1:6" x14ac:dyDescent="0.25">
      <c r="A8" s="145" t="s">
        <v>160</v>
      </c>
      <c r="B8" s="145"/>
      <c r="C8" s="145"/>
      <c r="D8" s="145"/>
      <c r="E8" s="145"/>
      <c r="F8" s="84">
        <f>SUM(F5:F7)</f>
        <v>107.69000000000001</v>
      </c>
    </row>
    <row r="9" spans="1:6" x14ac:dyDescent="0.25">
      <c r="A9" s="145" t="s">
        <v>138</v>
      </c>
      <c r="B9" s="145"/>
      <c r="C9" s="145"/>
      <c r="D9" s="145"/>
      <c r="E9" s="145"/>
      <c r="F9" s="84">
        <f>F8/6</f>
        <v>17.948333333333334</v>
      </c>
    </row>
    <row r="10" spans="1:6" x14ac:dyDescent="0.25">
      <c r="A10" s="78"/>
      <c r="B10" s="85"/>
      <c r="C10" s="78"/>
      <c r="D10" s="78"/>
      <c r="E10" s="78"/>
      <c r="F10" s="78"/>
    </row>
    <row r="11" spans="1:6" x14ac:dyDescent="0.25">
      <c r="A11" s="144" t="s">
        <v>178</v>
      </c>
      <c r="B11" s="144"/>
      <c r="C11" s="144"/>
      <c r="D11" s="144"/>
      <c r="E11" s="144"/>
      <c r="F11" s="144"/>
    </row>
    <row r="12" spans="1:6" x14ac:dyDescent="0.25">
      <c r="A12" s="144" t="s">
        <v>182</v>
      </c>
      <c r="B12" s="144"/>
      <c r="C12" s="144"/>
      <c r="D12" s="144"/>
      <c r="E12" s="144"/>
      <c r="F12" s="144"/>
    </row>
    <row r="13" spans="1:6" ht="25.5" x14ac:dyDescent="0.25">
      <c r="A13" s="79" t="s">
        <v>0</v>
      </c>
      <c r="B13" s="79" t="s">
        <v>135</v>
      </c>
      <c r="C13" s="79" t="s">
        <v>136</v>
      </c>
      <c r="D13" s="80" t="s">
        <v>175</v>
      </c>
      <c r="E13" s="80" t="s">
        <v>137</v>
      </c>
      <c r="F13" s="79" t="s">
        <v>7</v>
      </c>
    </row>
    <row r="14" spans="1:6" x14ac:dyDescent="0.25">
      <c r="A14" s="81">
        <v>1</v>
      </c>
      <c r="B14" s="82" t="s">
        <v>179</v>
      </c>
      <c r="C14" s="81" t="s">
        <v>180</v>
      </c>
      <c r="D14" s="81">
        <v>1</v>
      </c>
      <c r="E14" s="83">
        <v>25.37</v>
      </c>
      <c r="F14" s="83">
        <f t="shared" ref="F14:F16" si="1">E14*D14</f>
        <v>25.37</v>
      </c>
    </row>
    <row r="15" spans="1:6" x14ac:dyDescent="0.25">
      <c r="A15" s="81">
        <v>2</v>
      </c>
      <c r="B15" s="82" t="s">
        <v>176</v>
      </c>
      <c r="C15" s="81" t="s">
        <v>180</v>
      </c>
      <c r="D15" s="81">
        <v>2</v>
      </c>
      <c r="E15" s="83">
        <v>32.130000000000003</v>
      </c>
      <c r="F15" s="83">
        <f t="shared" si="1"/>
        <v>64.260000000000005</v>
      </c>
    </row>
    <row r="16" spans="1:6" ht="18" customHeight="1" x14ac:dyDescent="0.25">
      <c r="A16" s="81">
        <v>3</v>
      </c>
      <c r="B16" s="82" t="s">
        <v>177</v>
      </c>
      <c r="C16" s="81" t="s">
        <v>136</v>
      </c>
      <c r="D16" s="81">
        <v>2</v>
      </c>
      <c r="E16" s="83">
        <v>16.82</v>
      </c>
      <c r="F16" s="83">
        <f t="shared" si="1"/>
        <v>33.64</v>
      </c>
    </row>
    <row r="17" spans="1:6" x14ac:dyDescent="0.25">
      <c r="A17" s="145" t="s">
        <v>160</v>
      </c>
      <c r="B17" s="145"/>
      <c r="C17" s="145"/>
      <c r="D17" s="145"/>
      <c r="E17" s="145"/>
      <c r="F17" s="84">
        <f>SUM(F14:F16)</f>
        <v>123.27000000000001</v>
      </c>
    </row>
    <row r="18" spans="1:6" x14ac:dyDescent="0.25">
      <c r="A18" s="145" t="s">
        <v>138</v>
      </c>
      <c r="B18" s="145"/>
      <c r="C18" s="145"/>
      <c r="D18" s="145"/>
      <c r="E18" s="145"/>
      <c r="F18" s="84">
        <f>F17/6</f>
        <v>20.545000000000002</v>
      </c>
    </row>
    <row r="19" spans="1:6" x14ac:dyDescent="0.25">
      <c r="A19" s="78"/>
      <c r="B19" s="78"/>
      <c r="C19" s="78"/>
      <c r="D19" s="78"/>
      <c r="E19" s="78"/>
      <c r="F19" s="78"/>
    </row>
    <row r="20" spans="1:6" x14ac:dyDescent="0.25">
      <c r="A20" s="144" t="s">
        <v>181</v>
      </c>
      <c r="B20" s="144"/>
      <c r="C20" s="144"/>
      <c r="D20" s="144"/>
      <c r="E20" s="144"/>
      <c r="F20" s="144"/>
    </row>
    <row r="21" spans="1:6" ht="33" customHeight="1" x14ac:dyDescent="0.25">
      <c r="A21" s="144" t="s">
        <v>184</v>
      </c>
      <c r="B21" s="144"/>
      <c r="C21" s="144"/>
      <c r="D21" s="144"/>
      <c r="E21" s="144"/>
      <c r="F21" s="144"/>
    </row>
    <row r="22" spans="1:6" ht="25.5" x14ac:dyDescent="0.25">
      <c r="A22" s="79" t="s">
        <v>0</v>
      </c>
      <c r="B22" s="79" t="s">
        <v>135</v>
      </c>
      <c r="C22" s="79" t="s">
        <v>136</v>
      </c>
      <c r="D22" s="80" t="s">
        <v>175</v>
      </c>
      <c r="E22" s="80" t="s">
        <v>137</v>
      </c>
      <c r="F22" s="79" t="s">
        <v>7</v>
      </c>
    </row>
    <row r="23" spans="1:6" ht="25.5" x14ac:dyDescent="0.25">
      <c r="A23" s="81">
        <v>1</v>
      </c>
      <c r="B23" s="82" t="s">
        <v>174</v>
      </c>
      <c r="C23" s="81" t="s">
        <v>136</v>
      </c>
      <c r="D23" s="81">
        <v>1</v>
      </c>
      <c r="E23" s="83">
        <v>9.7899999999999991</v>
      </c>
      <c r="F23" s="83">
        <f t="shared" ref="F23:F25" si="2">E23*D23</f>
        <v>9.7899999999999991</v>
      </c>
    </row>
    <row r="24" spans="1:6" x14ac:dyDescent="0.25">
      <c r="A24" s="81">
        <v>2</v>
      </c>
      <c r="B24" s="82" t="s">
        <v>176</v>
      </c>
      <c r="C24" s="81" t="s">
        <v>136</v>
      </c>
      <c r="D24" s="81">
        <v>2</v>
      </c>
      <c r="E24" s="83">
        <v>32.130000000000003</v>
      </c>
      <c r="F24" s="83">
        <f t="shared" si="2"/>
        <v>64.260000000000005</v>
      </c>
    </row>
    <row r="25" spans="1:6" ht="18" customHeight="1" x14ac:dyDescent="0.25">
      <c r="A25" s="81">
        <v>3</v>
      </c>
      <c r="B25" s="82" t="s">
        <v>177</v>
      </c>
      <c r="C25" s="81" t="s">
        <v>136</v>
      </c>
      <c r="D25" s="81">
        <v>2</v>
      </c>
      <c r="E25" s="83">
        <v>16.82</v>
      </c>
      <c r="F25" s="83">
        <f t="shared" si="2"/>
        <v>33.64</v>
      </c>
    </row>
    <row r="26" spans="1:6" x14ac:dyDescent="0.25">
      <c r="A26" s="145" t="s">
        <v>160</v>
      </c>
      <c r="B26" s="145"/>
      <c r="C26" s="145"/>
      <c r="D26" s="145"/>
      <c r="E26" s="145"/>
      <c r="F26" s="84">
        <f>SUM(F23:F25)</f>
        <v>107.69000000000001</v>
      </c>
    </row>
    <row r="27" spans="1:6" x14ac:dyDescent="0.25">
      <c r="A27" s="145" t="s">
        <v>138</v>
      </c>
      <c r="B27" s="145"/>
      <c r="C27" s="145"/>
      <c r="D27" s="145"/>
      <c r="E27" s="145"/>
      <c r="F27" s="84">
        <f>F26/6</f>
        <v>17.948333333333334</v>
      </c>
    </row>
  </sheetData>
  <mergeCells count="12">
    <mergeCell ref="A26:E26"/>
    <mergeCell ref="A27:E27"/>
    <mergeCell ref="A12:F12"/>
    <mergeCell ref="A17:E17"/>
    <mergeCell ref="A18:E18"/>
    <mergeCell ref="A20:F20"/>
    <mergeCell ref="A21:F21"/>
    <mergeCell ref="A2:F2"/>
    <mergeCell ref="A3:F3"/>
    <mergeCell ref="A8:E8"/>
    <mergeCell ref="A9:E9"/>
    <mergeCell ref="A11:F11"/>
  </mergeCells>
  <pageMargins left="0.78749999999999998" right="0.78749999999999998" top="1.05277777777778" bottom="1.05277777777778" header="0.78749999999999998" footer="0.78749999999999998"/>
  <pageSetup paperSize="9" scale="89" orientation="portrait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QUADRO RESUMO</vt:lpstr>
      <vt:lpstr>COZINHEIRO 44H</vt:lpstr>
      <vt:lpstr>AUXILIAR DE COZINHA 44H</vt:lpstr>
      <vt:lpstr>EPIS</vt:lpstr>
      <vt:lpstr>UNIFORMES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</dc:creator>
  <cp:lastModifiedBy>Gerência de Contratos UFPI</cp:lastModifiedBy>
  <cp:revision>656</cp:revision>
  <cp:lastPrinted>2022-03-10T17:22:00Z</cp:lastPrinted>
  <dcterms:created xsi:type="dcterms:W3CDTF">2019-05-27T11:57:00Z</dcterms:created>
  <dcterms:modified xsi:type="dcterms:W3CDTF">2023-05-11T12:29:05Z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ICV">
    <vt:lpwstr>D0D0346A2EFD47DEAE0F2EDDC436A928</vt:lpwstr>
  </property>
  <property fmtid="{D5CDD505-2E9C-101B-9397-08002B2CF9AE}" pid="4" name="KSOProductBuildVer">
    <vt:lpwstr>1046-11.2.0.11440</vt:lpwstr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